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VLU_Exam\Duyet de HK232\71FINA4013_QTTTCN_pass060524\232_71FINA40013_gui\"/>
    </mc:Choice>
  </mc:AlternateContent>
  <xr:revisionPtr revIDLastSave="0" documentId="13_ncr:1_{FBBC86B4-F634-425C-8E17-2902D5990D9C}" xr6:coauthVersionLast="47" xr6:coauthVersionMax="47" xr10:uidLastSave="{00000000-0000-0000-0000-000000000000}"/>
  <bookViews>
    <workbookView xWindow="-98" yWindow="-98" windowWidth="21795" windowHeight="13875" xr2:uid="{00000000-000D-0000-FFFF-FFFF00000000}"/>
  </bookViews>
  <sheets>
    <sheet name="Bai Lam SV"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1" l="1"/>
  <c r="D81" i="1"/>
  <c r="E81" i="1" s="1"/>
  <c r="F81" i="1" s="1"/>
  <c r="G81" i="1" s="1"/>
  <c r="H81" i="1" s="1"/>
  <c r="I81" i="1" s="1"/>
  <c r="F73" i="1"/>
  <c r="G73" i="1" s="1"/>
  <c r="H73" i="1" s="1"/>
  <c r="I73" i="1" s="1"/>
  <c r="E73" i="1"/>
  <c r="D72" i="1"/>
  <c r="E72" i="1" s="1"/>
  <c r="D62" i="1"/>
  <c r="E76" i="1" s="1"/>
  <c r="F76" i="1" s="1"/>
  <c r="G76" i="1" s="1"/>
  <c r="H76" i="1" s="1"/>
  <c r="D61" i="1"/>
  <c r="D65" i="1" s="1"/>
  <c r="F60" i="1"/>
  <c r="F59" i="1"/>
  <c r="F61" i="1" s="1"/>
  <c r="E58" i="1"/>
  <c r="E61" i="1" s="1"/>
  <c r="E57" i="1"/>
  <c r="E56" i="1"/>
  <c r="D75" i="1" l="1"/>
  <c r="E75" i="1" s="1"/>
  <c r="F75" i="1" s="1"/>
  <c r="G75" i="1" s="1"/>
  <c r="H75" i="1" s="1"/>
  <c r="I75" i="1" s="1"/>
  <c r="E65" i="1"/>
  <c r="D66" i="1"/>
  <c r="F72" i="1"/>
  <c r="E77" i="1"/>
  <c r="E80" i="1" s="1"/>
  <c r="E66" i="1" l="1"/>
  <c r="F65" i="1"/>
  <c r="F66" i="1" s="1"/>
  <c r="F77" i="1"/>
  <c r="F80" i="1" s="1"/>
  <c r="G72" i="1"/>
  <c r="D82" i="1" l="1"/>
  <c r="E82" i="1" s="1"/>
  <c r="F82" i="1" s="1"/>
  <c r="G82" i="1" s="1"/>
  <c r="H82" i="1" s="1"/>
  <c r="I82" i="1" s="1"/>
  <c r="G77" i="1"/>
  <c r="G80" i="1" s="1"/>
  <c r="H72" i="1"/>
  <c r="H77" i="1" l="1"/>
  <c r="H80" i="1" s="1"/>
  <c r="I72" i="1"/>
  <c r="I77" i="1" s="1"/>
  <c r="I83" i="1" s="1"/>
  <c r="B92" i="1" l="1"/>
  <c r="B15" i="1"/>
  <c r="B126" i="1"/>
  <c r="B8" i="1" l="1"/>
  <c r="D51" i="1"/>
  <c r="D52" i="1"/>
  <c r="D53" i="1"/>
  <c r="D54" i="1"/>
  <c r="D50" i="1"/>
  <c r="C57" i="1"/>
  <c r="C58" i="1"/>
  <c r="C59" i="1"/>
  <c r="C60" i="1"/>
  <c r="C56" i="1"/>
  <c r="C55" i="1"/>
  <c r="C51" i="1"/>
  <c r="C52" i="1"/>
  <c r="C53" i="1"/>
  <c r="C54" i="1"/>
  <c r="C50" i="1"/>
  <c r="D44" i="1"/>
</calcChain>
</file>

<file path=xl/sharedStrings.xml><?xml version="1.0" encoding="utf-8"?>
<sst xmlns="http://schemas.openxmlformats.org/spreadsheetml/2006/main" count="147" uniqueCount="126">
  <si>
    <t>Điểm</t>
  </si>
  <si>
    <t>Họ và tên sinh viên</t>
  </si>
  <si>
    <t>MSSV</t>
  </si>
  <si>
    <t>Lớp</t>
  </si>
  <si>
    <t>LƯU Ý</t>
  </si>
  <si>
    <t>BÀI BỊ PHÁT HIỆN GIỐNG  NHAU MẶC ĐỊNH 0 ĐIỂM, KHÔNG PHÂN BIỆT GIỐNG ÍT HAY NHIỀU</t>
  </si>
  <si>
    <t>TRƯỜNG ĐẠI HỌC VĂN LANG</t>
  </si>
  <si>
    <t>KHOA TÀI CHÍNH - NGÂN HANG</t>
  </si>
  <si>
    <t>ĐỀ THI KẾT THÚC HỌC PHẦN</t>
  </si>
  <si>
    <t>Ngày duyệt đề: 30/08/2021</t>
  </si>
  <si>
    <t>Người duyệt đề: ThS. Lê Thị Phương Loan</t>
  </si>
  <si>
    <t xml:space="preserve">Lớp: </t>
  </si>
  <si>
    <t>năm</t>
  </si>
  <si>
    <t>Tín chỉ: 03</t>
  </si>
  <si>
    <t>Thời gian làm bài 75 phút (không bao gồm: 5 phút mở đề 5 phút nộp bài)</t>
  </si>
  <si>
    <t>/năm</t>
  </si>
  <si>
    <t>triệu đồng</t>
  </si>
  <si>
    <t>Hình thức thi: Thực hành trên máy tính - được tham khảo tất cả tài liệu trên giấy</t>
  </si>
  <si>
    <t>Tên học phần: QUẢN TRỊ TÀI CHÍNH CÁ NHÂN</t>
  </si>
  <si>
    <t>Mã HP: 71FINA4013</t>
  </si>
  <si>
    <t>Nộp bài trên trang CTE của phòng thi theo quy định từ Trung tâm khảo thí</t>
  </si>
  <si>
    <t>Phân loại chi phí</t>
  </si>
  <si>
    <t>Thuê nhà</t>
  </si>
  <si>
    <t>Must have</t>
  </si>
  <si>
    <t>Ăn uống</t>
  </si>
  <si>
    <t>Đi lại</t>
  </si>
  <si>
    <t>Sức khỏe</t>
  </si>
  <si>
    <t>Điện, nước</t>
  </si>
  <si>
    <t>Internet, thông tin liên lạc</t>
  </si>
  <si>
    <t>Chi phí khác</t>
  </si>
  <si>
    <t>Nice to have</t>
  </si>
  <si>
    <t>Giải trí</t>
  </si>
  <si>
    <t>Chi phí giao tiếp</t>
  </si>
  <si>
    <t>Mua sắm quần áo</t>
  </si>
  <si>
    <t>Wasted</t>
  </si>
  <si>
    <t>Lãi vay</t>
  </si>
  <si>
    <t>Trả góp đều hàng tháng trong</t>
  </si>
  <si>
    <t>triệu đồng/tháng</t>
  </si>
  <si>
    <t>Chỉ tiêu</t>
  </si>
  <si>
    <t>Giá trị</t>
  </si>
  <si>
    <t>Tổng</t>
  </si>
  <si>
    <t>Mức sống</t>
  </si>
  <si>
    <t>Tối thiểu</t>
  </si>
  <si>
    <t>Tiêu chuẩn</t>
  </si>
  <si>
    <t>Thoải mái</t>
  </si>
  <si>
    <t>Khoản vay</t>
  </si>
  <si>
    <t>Tốc dộ tăng thu nhập</t>
  </si>
  <si>
    <t>Tiền thuê đất</t>
  </si>
  <si>
    <t>Tốc độ tăng chi phi</t>
  </si>
  <si>
    <t>Giá trị quỹ dự phòng</t>
  </si>
  <si>
    <t>Lãi suất tiết kiêm quỹ dự phòng</t>
  </si>
  <si>
    <t xml:space="preserve">Ngân sách du lịch </t>
  </si>
  <si>
    <t>2. Trả nợ</t>
  </si>
  <si>
    <t>Thu nhập/tháng</t>
  </si>
  <si>
    <t>Tiết kiệm/tháng</t>
  </si>
  <si>
    <t>Giá trị BĐS</t>
  </si>
  <si>
    <t>CỘNG</t>
  </si>
  <si>
    <t>HK 232, NĂM HỌC 2023 -2024</t>
  </si>
  <si>
    <t>Tốc độ tăng tiền cho thuê đất</t>
  </si>
  <si>
    <t xml:space="preserve">Đất </t>
  </si>
  <si>
    <t>Tốc độ tăng giá BĐS</t>
  </si>
  <si>
    <t>Chi phí trả nợ</t>
  </si>
  <si>
    <t>Cộng</t>
  </si>
  <si>
    <t>Đvt</t>
  </si>
  <si>
    <t>Chi phí /tháng</t>
  </si>
  <si>
    <t xml:space="preserve">Nội dung </t>
  </si>
  <si>
    <t>Chi tiêu/tháng theo mức tiêu chuẩn</t>
  </si>
  <si>
    <t>Năm (tuổi)</t>
  </si>
  <si>
    <t>Số tháng chi tiêu để lập quỹ dự phòng</t>
  </si>
  <si>
    <t>Đề thi gồm 3 câu trên 1 sheet</t>
  </si>
  <si>
    <t>tháng</t>
  </si>
  <si>
    <t>1. Chi tiêu chưa tính khoản vay</t>
  </si>
  <si>
    <t>Phân loại chi phí (chưa tính nợ vay)</t>
  </si>
  <si>
    <t>Chi phí (gồm vay nợ)</t>
  </si>
  <si>
    <t>Chi phí (chưa tính vay nợ)</t>
  </si>
  <si>
    <t xml:space="preserve">Suất sinh lợi từ quỹ đầu tư BIG BANG </t>
  </si>
  <si>
    <t>/năm trong 5 năm</t>
  </si>
  <si>
    <t>Thời gian thuê</t>
  </si>
  <si>
    <t>Giá trị đầu tư vào quỹ BIG BANG tích lũy (nguồn tiết kiệm)</t>
  </si>
  <si>
    <t>GIÁ TRỊ TÀI SẢN TÍCH LŨY</t>
  </si>
  <si>
    <t>PHƯƠNG PHÁP NHU CẦU</t>
  </si>
  <si>
    <t>1. Nghĩa vụ trả nợ</t>
  </si>
  <si>
    <t xml:space="preserve">3. Quỹ học hành cho con </t>
  </si>
  <si>
    <t>1. Quỹ dự phòng</t>
  </si>
  <si>
    <t>2. Quỹ BIG BANG</t>
  </si>
  <si>
    <t>C. NHU CẦU GIÁ TRỊ BẢO HIỂM</t>
  </si>
  <si>
    <t xml:space="preserve">PHƯƠNG PHÁP GIÁ TRỊ DÒNG ĐỜI </t>
  </si>
  <si>
    <t>Thời gian dự kiến về hưu (năm)</t>
  </si>
  <si>
    <t>Tỷ lệ chiết khấu dự tính (%/năm)</t>
  </si>
  <si>
    <t xml:space="preserve">Thu nhập ròng sau thuế </t>
  </si>
  <si>
    <t>CÂU 2 [3,2 đ]</t>
  </si>
  <si>
    <t>CÂU 3 [2,4đ]</t>
  </si>
  <si>
    <t>3b. [1,2đ]</t>
  </si>
  <si>
    <t>1a. [2,8đ]</t>
  </si>
  <si>
    <t>1b. [1,6đ]</t>
  </si>
  <si>
    <t>2. Tiền cho thuê đất</t>
  </si>
  <si>
    <t xml:space="preserve">Nội dung chi/tháng </t>
  </si>
  <si>
    <t>Triệu đồng</t>
  </si>
  <si>
    <t>1. Thu nhập ròng sau thuế từ lương</t>
  </si>
  <si>
    <t>Đặt tên file bài nộp:  Ho va ten_MSSV</t>
  </si>
  <si>
    <t>CÂU 1 [4,4đ]</t>
  </si>
  <si>
    <t>Số tiền (triệu đồng)</t>
  </si>
  <si>
    <t>2. Chi phí thiết yếu trong 10 năm của người phụ thuộc</t>
  </si>
  <si>
    <t>I. NHU CẦU TRONG 10 NĂM</t>
  </si>
  <si>
    <t>III. NHU CẦU GIÁ TRỊ BẢO HIỂM</t>
  </si>
  <si>
    <t>Thu nhập sau thuế hàng năm của A (tính theo năm 26 tuổi, giả sử không thay đổi trong 10 năm)</t>
  </si>
  <si>
    <t xml:space="preserve">2a. [1đ] Tính theo phương pháp Nhu cầu?
     </t>
  </si>
  <si>
    <t>1a. [2,8đ] A có làm SAI 7 ô màu vàng trong kế hoạch tài chính của mình.  Dựa vào thông tin MỤC A, bạn hãy sửa lại cho đúng. (0,4đ/lỗi)</t>
  </si>
  <si>
    <t>Tính giá trị bảo hiểm</t>
  </si>
  <si>
    <t>2b. [1,2đ]</t>
  </si>
  <si>
    <t xml:space="preserve"> [1đ]</t>
  </si>
  <si>
    <t>2a. [2đ]</t>
  </si>
  <si>
    <t>[1đ]</t>
  </si>
  <si>
    <t>3a. [1,2đ]</t>
  </si>
  <si>
    <t>CÂU 1: [4,4đ]
Anh Hai lên kế hoạch tài chính để đạt mục tiêu đặt ra [mục A]</t>
  </si>
  <si>
    <t>THÔNG TIN KHÁCH HÀNG ANH HAI</t>
  </si>
  <si>
    <r>
      <t>Đề bài và câu hỏi:</t>
    </r>
    <r>
      <rPr>
        <b/>
        <sz val="12"/>
        <color rgb="FFC00000"/>
        <rFont val="Times New Roman"/>
        <family val="1"/>
      </rPr>
      <t xml:space="preserve"> màu đỏ</t>
    </r>
    <r>
      <rPr>
        <b/>
        <sz val="12"/>
        <color rgb="FF0070C0"/>
        <rFont val="Times New Roman"/>
        <family val="1"/>
      </rPr>
      <t xml:space="preserve">; Sửa lỗi sai </t>
    </r>
    <r>
      <rPr>
        <b/>
        <sz val="12"/>
        <color rgb="FFFFFF00"/>
        <rFont val="Times New Roman"/>
        <family val="1"/>
      </rPr>
      <t>ô vàng,</t>
    </r>
    <r>
      <rPr>
        <b/>
        <sz val="12"/>
        <color rgb="FF0070C0"/>
        <rFont val="Times New Roman"/>
        <family val="1"/>
      </rPr>
      <t xml:space="preserve"> trả lời câu hỏi luận ô </t>
    </r>
    <r>
      <rPr>
        <b/>
        <sz val="12"/>
        <color theme="9"/>
        <rFont val="Times New Roman"/>
        <family val="1"/>
      </rPr>
      <t>màu xanh</t>
    </r>
  </si>
  <si>
    <t>KẾ HOẠCH TÀI CHÍNH CỦA KHÁCH HÀNG ANH HAI TỪ 26 ĐẾN 30 TUỔI</t>
  </si>
  <si>
    <t>1b. [1,6đ] ANH HAI có đạt mục tiêu đề ra năm 30 tuổi không? Nếu không, Bạn tư vấn cho ANH HAI một giải pháp để đạt mục tiêu? Nếu có, bạn tư vấn ANH HAI có nên điểu chỉnh mục tiêu lớn không? Tại sao?</t>
  </si>
  <si>
    <t>II. NGUỒN TÀI CHÍNH CUỐI NĂM ANH HAI 26 TUỔI (TS NGẮN HẠN VÀ THU NHẬP THỤ ĐỘNG)</t>
  </si>
  <si>
    <t>[1đ] Tính theo phương pháp Giá trị dòng đời? Biết rằng năm đánh giá là ANH HAI 26 tuổi, giả sử thu nhập không đổi trong 10 năm</t>
  </si>
  <si>
    <t>2b. [1,2đ]  Dựa 4 vai trò của bảo hiểm nhân thọ đối với quản trị tài chính cá nhân, hãy trình 4 tác dụng hợp đồng BHNT trên đối với ANH HAI và gia đình</t>
  </si>
  <si>
    <t xml:space="preserve">3a. [0,6đ+0,6đ] Tình huống 1: Bà Bé mất không để lại di chúc </t>
  </si>
  <si>
    <t>3b. [0,6đ+0,6đ] Tình huống 2: Ông Cao mất để lại di chúc: Toàn bộ tài sản 8 tỷ để lại cho ANH HAI</t>
  </si>
  <si>
    <t>Dựa vào thông tin MỤC C, hãy xác định đối tượng được hưởng thừa kế và tính phần thừa kế các thành viên trong gia đình ANH HAI nhận được cho 2 tình huống</t>
  </si>
  <si>
    <t>232_71FINA40013_02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</si>
</sst>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3" formatCode="_(* #,##0.00_);_(* \(#,##0.00\);_(* &quot;-&quot;??_);_(@_)"/>
    <numFmt numFmtId="164" formatCode="_-* #,##0.00_-;\-* #,##0.00_-;_-* &quot;-&quot;??_-;_-@_-"/>
    <numFmt numFmtId="165" formatCode="0.0%"/>
    <numFmt numFmtId="166" formatCode="_(* #,##0_);_(* \(#,##0\);_(* &quot;-&quot;??_);_(@_)"/>
    <numFmt numFmtId="167" formatCode="&quot;AED&quot;#,##0.00;[Red]\-&quot;AED&quot;#,##0.00"/>
    <numFmt numFmtId="168" formatCode="_-* #,##0_-;\-* #,##0_-;_-* &quot;-&quot;??_-;_-@_-"/>
    <numFmt numFmtId="169" formatCode="0.00_ "/>
  </numFmts>
  <fonts count="34" x14ac:knownFonts="1">
    <font>
      <sz val="11"/>
      <color theme="1"/>
      <name val="Calibri"/>
      <family val="2"/>
      <scheme val="minor"/>
    </font>
    <font>
      <sz val="12"/>
      <name val="Times New Roman"/>
      <family val="1"/>
    </font>
    <font>
      <sz val="12"/>
      <color theme="1"/>
      <name val="Times New Roman"/>
      <family val="1"/>
    </font>
    <font>
      <sz val="12"/>
      <color theme="1"/>
      <name val="Tahoma"/>
      <family val="2"/>
    </font>
    <font>
      <b/>
      <sz val="12"/>
      <color theme="1"/>
      <name val="Times New Roman"/>
      <family val="1"/>
    </font>
    <font>
      <b/>
      <sz val="12"/>
      <color rgb="FFFF0000"/>
      <name val="Times New Roman"/>
      <family val="1"/>
    </font>
    <font>
      <b/>
      <sz val="12"/>
      <name val="Times New Roman"/>
      <family val="1"/>
    </font>
    <font>
      <b/>
      <sz val="12"/>
      <color theme="9" tint="-0.249977111117893"/>
      <name val="Times New Roman"/>
      <family val="1"/>
    </font>
    <font>
      <b/>
      <sz val="12"/>
      <color theme="0"/>
      <name val="Times New Roman"/>
      <family val="1"/>
    </font>
    <font>
      <sz val="12"/>
      <color theme="0"/>
      <name val="Times New Roman"/>
      <family val="1"/>
    </font>
    <font>
      <b/>
      <i/>
      <sz val="12"/>
      <color rgb="FFFF0000"/>
      <name val="Times New Roman"/>
      <family val="1"/>
    </font>
    <font>
      <sz val="11"/>
      <color theme="1"/>
      <name val="Calibri"/>
      <family val="2"/>
      <scheme val="minor"/>
    </font>
    <font>
      <sz val="11"/>
      <color rgb="FFFF0000"/>
      <name val="Calibri"/>
      <family val="2"/>
      <scheme val="minor"/>
    </font>
    <font>
      <b/>
      <sz val="12"/>
      <color indexed="19"/>
      <name val="Times New Roman"/>
      <family val="1"/>
    </font>
    <font>
      <sz val="12"/>
      <color rgb="FFFF0000"/>
      <name val="Times New Roman"/>
      <family val="1"/>
    </font>
    <font>
      <sz val="13"/>
      <name val="Times New Roman"/>
      <family val="1"/>
    </font>
    <font>
      <b/>
      <sz val="12"/>
      <color theme="4"/>
      <name val="Times New Roman"/>
      <family val="1"/>
    </font>
    <font>
      <sz val="12"/>
      <color theme="4"/>
      <name val="Times New Roman"/>
      <family val="1"/>
    </font>
    <font>
      <i/>
      <sz val="12"/>
      <name val="Times New Roman"/>
      <family val="1"/>
    </font>
    <font>
      <sz val="11"/>
      <name val="Times New Roman"/>
      <family val="1"/>
    </font>
    <font>
      <b/>
      <sz val="11"/>
      <name val="Calibri"/>
      <family val="2"/>
      <scheme val="minor"/>
    </font>
    <font>
      <sz val="11"/>
      <name val="Calibri"/>
      <family val="2"/>
      <scheme val="minor"/>
    </font>
    <font>
      <b/>
      <sz val="11"/>
      <name val="Times New Roman"/>
      <family val="1"/>
    </font>
    <font>
      <b/>
      <i/>
      <sz val="12"/>
      <name val="Times New Roman"/>
      <family val="1"/>
    </font>
    <font>
      <b/>
      <sz val="13"/>
      <color rgb="FFFF0000"/>
      <name val="Times New Roman"/>
      <family val="1"/>
    </font>
    <font>
      <b/>
      <i/>
      <sz val="12"/>
      <color theme="4"/>
      <name val="Times New Roman"/>
      <family val="1"/>
    </font>
    <font>
      <sz val="11"/>
      <color theme="4"/>
      <name val="Times New Roman"/>
      <family val="1"/>
    </font>
    <font>
      <b/>
      <sz val="12"/>
      <color rgb="FFC00000"/>
      <name val="Times New Roman"/>
      <family val="1"/>
    </font>
    <font>
      <b/>
      <sz val="11"/>
      <color rgb="FFC00000"/>
      <name val="Calibri"/>
      <family val="2"/>
      <scheme val="minor"/>
    </font>
    <font>
      <sz val="12"/>
      <color rgb="FFC00000"/>
      <name val="Times New Roman"/>
      <family val="1"/>
    </font>
    <font>
      <b/>
      <sz val="13"/>
      <name val="Times New Roman"/>
      <family val="1"/>
    </font>
    <font>
      <b/>
      <sz val="12"/>
      <color rgb="FF0070C0"/>
      <name val="Times New Roman"/>
      <family val="1"/>
    </font>
    <font>
      <b/>
      <sz val="12"/>
      <color rgb="FFFFFF00"/>
      <name val="Times New Roman"/>
      <family val="1"/>
    </font>
    <font>
      <b/>
      <sz val="12"/>
      <color theme="9"/>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3" fillId="0" borderId="0"/>
    <xf numFmtId="164" fontId="3"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149">
    <xf numFmtId="0" fontId="0" fillId="0" borderId="0" xfId="0"/>
    <xf numFmtId="0" fontId="4" fillId="0" borderId="0" xfId="0" applyFont="1"/>
    <xf numFmtId="0" fontId="2" fillId="2" borderId="0" xfId="0" applyFont="1" applyFill="1" applyAlignment="1">
      <alignment horizontal="left"/>
    </xf>
    <xf numFmtId="0" fontId="2" fillId="2" borderId="0" xfId="0" applyFont="1" applyFill="1"/>
    <xf numFmtId="0" fontId="4" fillId="2" borderId="0" xfId="0" applyFont="1" applyFill="1"/>
    <xf numFmtId="0" fontId="4" fillId="2" borderId="0" xfId="0" applyFont="1" applyFill="1" applyAlignment="1">
      <alignment horizontal="right"/>
    </xf>
    <xf numFmtId="0" fontId="5" fillId="2" borderId="0" xfId="0" applyFont="1" applyFill="1" applyAlignment="1">
      <alignment horizontal="left" vertical="center"/>
    </xf>
    <xf numFmtId="0" fontId="1" fillId="2" borderId="0" xfId="0" applyFont="1" applyFill="1"/>
    <xf numFmtId="0" fontId="6" fillId="2" borderId="0" xfId="0" applyFont="1" applyFill="1" applyAlignment="1">
      <alignment vertical="center"/>
    </xf>
    <xf numFmtId="0" fontId="10" fillId="2" borderId="0" xfId="0" applyFont="1" applyFill="1"/>
    <xf numFmtId="0" fontId="8" fillId="2" borderId="0" xfId="0" applyFont="1" applyFill="1" applyAlignment="1">
      <alignment horizontal="left" vertical="center"/>
    </xf>
    <xf numFmtId="0" fontId="9" fillId="2" borderId="0" xfId="0" applyFont="1" applyFill="1"/>
    <xf numFmtId="0" fontId="8" fillId="2" borderId="0" xfId="0" applyFont="1" applyFill="1"/>
    <xf numFmtId="0" fontId="7" fillId="2" borderId="0" xfId="0" applyFont="1" applyFill="1" applyAlignment="1">
      <alignment horizontal="center" vertical="center"/>
    </xf>
    <xf numFmtId="0" fontId="4" fillId="2" borderId="1" xfId="0" applyFont="1" applyFill="1" applyBorder="1" applyAlignment="1">
      <alignment horizontal="center" vertical="center"/>
    </xf>
    <xf numFmtId="2" fontId="5" fillId="2" borderId="0" xfId="0" applyNumberFormat="1" applyFont="1" applyFill="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5" fillId="2" borderId="0" xfId="0" applyFont="1" applyFill="1" applyAlignment="1">
      <alignment horizontal="center" vertical="center"/>
    </xf>
    <xf numFmtId="0" fontId="13" fillId="4" borderId="0" xfId="0" applyFont="1" applyFill="1" applyAlignment="1">
      <alignment horizontal="center" vertical="center"/>
    </xf>
    <xf numFmtId="0" fontId="6" fillId="2" borderId="0" xfId="0" applyFont="1" applyFill="1" applyAlignment="1">
      <alignment horizontal="center" vertical="center"/>
    </xf>
    <xf numFmtId="0" fontId="15" fillId="0" borderId="0" xfId="0" applyFont="1" applyAlignment="1">
      <alignment horizontal="left" wrapText="1"/>
    </xf>
    <xf numFmtId="0" fontId="15" fillId="0" borderId="0" xfId="0" applyFont="1"/>
    <xf numFmtId="0" fontId="1" fillId="0" borderId="0" xfId="0" applyFont="1"/>
    <xf numFmtId="0" fontId="6" fillId="4" borderId="0" xfId="0" applyFont="1" applyFill="1" applyAlignment="1">
      <alignment horizontal="center" vertical="center"/>
    </xf>
    <xf numFmtId="0" fontId="16" fillId="2" borderId="0" xfId="0" applyFont="1" applyFill="1" applyAlignment="1">
      <alignment horizontal="center" vertical="center" wrapText="1"/>
    </xf>
    <xf numFmtId="0" fontId="17" fillId="2" borderId="0" xfId="0" applyFont="1" applyFill="1"/>
    <xf numFmtId="0" fontId="16" fillId="2" borderId="0" xfId="0" applyFont="1" applyFill="1" applyAlignment="1">
      <alignment horizontal="center" vertical="center"/>
    </xf>
    <xf numFmtId="0" fontId="16" fillId="4" borderId="0" xfId="0" applyFont="1" applyFill="1" applyAlignment="1">
      <alignment horizontal="center" vertical="center"/>
    </xf>
    <xf numFmtId="0" fontId="17" fillId="4" borderId="0" xfId="0" applyFont="1" applyFill="1"/>
    <xf numFmtId="0" fontId="17" fillId="4" borderId="0" xfId="0" applyFont="1" applyFill="1" applyAlignment="1">
      <alignment horizontal="right"/>
    </xf>
    <xf numFmtId="8" fontId="17" fillId="4" borderId="0" xfId="0" applyNumberFormat="1" applyFont="1" applyFill="1"/>
    <xf numFmtId="167" fontId="17" fillId="4" borderId="0" xfId="0" applyNumberFormat="1" applyFont="1" applyFill="1"/>
    <xf numFmtId="0" fontId="16" fillId="2" borderId="0" xfId="0" applyFont="1" applyFill="1" applyAlignment="1">
      <alignment horizontal="center" wrapText="1"/>
    </xf>
    <xf numFmtId="0" fontId="17" fillId="4" borderId="0" xfId="0" applyFont="1" applyFill="1" applyAlignment="1">
      <alignment wrapText="1"/>
    </xf>
    <xf numFmtId="0" fontId="6" fillId="2" borderId="0" xfId="0" applyFont="1" applyFill="1" applyAlignment="1">
      <alignment horizontal="center" vertical="center" wrapText="1"/>
    </xf>
    <xf numFmtId="0" fontId="6" fillId="2" borderId="0" xfId="0" applyFont="1" applyFill="1"/>
    <xf numFmtId="0" fontId="1" fillId="2" borderId="0" xfId="0" applyFont="1" applyFill="1" applyAlignment="1">
      <alignment horizontal="center" vertical="center"/>
    </xf>
    <xf numFmtId="0" fontId="1" fillId="2" borderId="0" xfId="0" applyFont="1" applyFill="1" applyAlignment="1">
      <alignment horizontal="right"/>
    </xf>
    <xf numFmtId="9" fontId="1" fillId="2" borderId="0" xfId="0" applyNumberFormat="1" applyFont="1" applyFill="1"/>
    <xf numFmtId="0" fontId="18" fillId="2" borderId="0" xfId="0" applyFont="1" applyFill="1"/>
    <xf numFmtId="0" fontId="1" fillId="2" borderId="0" xfId="0" quotePrefix="1" applyFont="1" applyFill="1"/>
    <xf numFmtId="43" fontId="1" fillId="2" borderId="0" xfId="3" applyFont="1" applyFill="1"/>
    <xf numFmtId="0" fontId="19" fillId="2" borderId="1" xfId="0" applyFont="1" applyFill="1" applyBorder="1"/>
    <xf numFmtId="165" fontId="1" fillId="2" borderId="0" xfId="4" applyNumberFormat="1" applyFont="1" applyFill="1"/>
    <xf numFmtId="0" fontId="1" fillId="2" borderId="1" xfId="0" applyFont="1" applyFill="1" applyBorder="1"/>
    <xf numFmtId="0" fontId="20" fillId="2" borderId="1" xfId="0" applyFont="1" applyFill="1" applyBorder="1"/>
    <xf numFmtId="0" fontId="20" fillId="2" borderId="1" xfId="0" applyFont="1" applyFill="1" applyBorder="1" applyAlignment="1">
      <alignment horizontal="center"/>
    </xf>
    <xf numFmtId="0" fontId="21" fillId="2" borderId="1" xfId="0" applyFont="1" applyFill="1" applyBorder="1"/>
    <xf numFmtId="43" fontId="21" fillId="2" borderId="1" xfId="3" applyFont="1" applyFill="1" applyBorder="1"/>
    <xf numFmtId="43" fontId="20" fillId="2" borderId="1" xfId="3" applyFont="1" applyFill="1" applyBorder="1"/>
    <xf numFmtId="0" fontId="6" fillId="0" borderId="0" xfId="0" applyFont="1" applyAlignment="1">
      <alignment horizontal="center" vertical="center"/>
    </xf>
    <xf numFmtId="43" fontId="21" fillId="2" borderId="0" xfId="3" applyFont="1" applyFill="1" applyBorder="1"/>
    <xf numFmtId="0" fontId="22" fillId="2" borderId="0" xfId="0" applyFont="1" applyFill="1"/>
    <xf numFmtId="0" fontId="6" fillId="2" borderId="1" xfId="0" applyFont="1" applyFill="1" applyBorder="1"/>
    <xf numFmtId="0" fontId="23" fillId="2" borderId="1" xfId="0" applyFont="1" applyFill="1" applyBorder="1"/>
    <xf numFmtId="43" fontId="1" fillId="2" borderId="1" xfId="3" applyFont="1" applyFill="1" applyBorder="1"/>
    <xf numFmtId="0" fontId="1" fillId="0" borderId="1" xfId="0" applyFont="1" applyBorder="1"/>
    <xf numFmtId="43" fontId="1" fillId="0" borderId="1" xfId="3" applyFont="1" applyFill="1" applyBorder="1"/>
    <xf numFmtId="0" fontId="23" fillId="2" borderId="0" xfId="0" applyFont="1" applyFill="1" applyAlignment="1">
      <alignment horizontal="center" vertical="center"/>
    </xf>
    <xf numFmtId="43" fontId="23" fillId="2" borderId="1" xfId="3" applyFont="1" applyFill="1" applyBorder="1"/>
    <xf numFmtId="0" fontId="23" fillId="2" borderId="0" xfId="0" applyFont="1" applyFill="1"/>
    <xf numFmtId="0" fontId="1" fillId="2" borderId="1" xfId="0" applyFont="1" applyFill="1" applyBorder="1" applyAlignment="1">
      <alignment wrapText="1"/>
    </xf>
    <xf numFmtId="43" fontId="6" fillId="2" borderId="1" xfId="3" applyFont="1" applyFill="1" applyBorder="1"/>
    <xf numFmtId="43" fontId="1" fillId="3" borderId="1" xfId="3" applyFont="1" applyFill="1" applyBorder="1"/>
    <xf numFmtId="43" fontId="21" fillId="3" borderId="1" xfId="3" applyFont="1" applyFill="1" applyBorder="1"/>
    <xf numFmtId="43" fontId="1" fillId="3" borderId="0" xfId="3" applyFont="1" applyFill="1"/>
    <xf numFmtId="0" fontId="21" fillId="3" borderId="1" xfId="0" applyFont="1" applyFill="1" applyBorder="1"/>
    <xf numFmtId="0" fontId="19" fillId="3" borderId="1" xfId="0" applyFont="1" applyFill="1" applyBorder="1"/>
    <xf numFmtId="0" fontId="5" fillId="0" borderId="0" xfId="0" applyFont="1" applyAlignment="1">
      <alignment horizontal="center" vertical="center"/>
    </xf>
    <xf numFmtId="0" fontId="14" fillId="2" borderId="0" xfId="0" applyFont="1" applyFill="1" applyAlignment="1">
      <alignment horizontal="center" vertical="center"/>
    </xf>
    <xf numFmtId="43" fontId="12" fillId="2" borderId="0" xfId="3" applyFont="1" applyFill="1" applyBorder="1"/>
    <xf numFmtId="0" fontId="10" fillId="2" borderId="0" xfId="0" applyFont="1" applyFill="1" applyAlignment="1">
      <alignment horizontal="center" vertical="center"/>
    </xf>
    <xf numFmtId="0" fontId="5" fillId="2" borderId="0" xfId="0" applyFont="1" applyFill="1" applyAlignment="1">
      <alignment horizontal="center" vertical="center" wrapText="1"/>
    </xf>
    <xf numFmtId="0" fontId="5" fillId="4" borderId="0" xfId="0" applyFont="1" applyFill="1" applyAlignment="1">
      <alignment horizontal="center" vertical="center"/>
    </xf>
    <xf numFmtId="0" fontId="16" fillId="2" borderId="0" xfId="0" applyFont="1" applyFill="1" applyAlignment="1">
      <alignment horizontal="left" vertical="center"/>
    </xf>
    <xf numFmtId="0" fontId="25" fillId="2" borderId="0" xfId="0" applyFont="1" applyFill="1" applyAlignment="1">
      <alignment horizontal="left" vertical="center"/>
    </xf>
    <xf numFmtId="0" fontId="17" fillId="2" borderId="0" xfId="0" applyFont="1" applyFill="1" applyAlignment="1">
      <alignment horizontal="center" vertical="center"/>
    </xf>
    <xf numFmtId="9" fontId="17" fillId="2" borderId="0" xfId="0" applyNumberFormat="1" applyFont="1" applyFill="1"/>
    <xf numFmtId="0" fontId="26" fillId="2" borderId="1" xfId="0" applyFont="1" applyFill="1" applyBorder="1"/>
    <xf numFmtId="0" fontId="17" fillId="2" borderId="1" xfId="0" applyFont="1" applyFill="1" applyBorder="1"/>
    <xf numFmtId="9" fontId="1" fillId="3" borderId="0" xfId="0" applyNumberFormat="1" applyFont="1" applyFill="1"/>
    <xf numFmtId="0" fontId="15" fillId="0" borderId="0" xfId="0" applyFont="1" applyAlignment="1">
      <alignment wrapText="1"/>
    </xf>
    <xf numFmtId="0" fontId="1" fillId="2" borderId="0" xfId="0" applyFont="1" applyFill="1" applyAlignment="1">
      <alignment horizontal="left" wrapText="1"/>
    </xf>
    <xf numFmtId="0" fontId="1" fillId="2" borderId="0" xfId="0" applyFont="1" applyFill="1" applyAlignment="1">
      <alignment wrapText="1"/>
    </xf>
    <xf numFmtId="0" fontId="28" fillId="0" borderId="0" xfId="0" applyFont="1" applyAlignment="1">
      <alignment vertical="center" readingOrder="1"/>
    </xf>
    <xf numFmtId="0" fontId="29" fillId="2" borderId="0" xfId="0" applyFont="1" applyFill="1" applyAlignment="1">
      <alignment horizontal="right"/>
    </xf>
    <xf numFmtId="0" fontId="16" fillId="4" borderId="0" xfId="0" applyFont="1" applyFill="1"/>
    <xf numFmtId="0" fontId="28" fillId="0" borderId="0" xfId="0" applyFont="1"/>
    <xf numFmtId="0" fontId="27" fillId="2" borderId="0" xfId="0" applyFont="1" applyFill="1"/>
    <xf numFmtId="0" fontId="27" fillId="4" borderId="0" xfId="0" applyFont="1" applyFill="1"/>
    <xf numFmtId="0" fontId="29" fillId="0" borderId="0" xfId="0" applyFont="1"/>
    <xf numFmtId="0" fontId="6" fillId="0" borderId="0" xfId="0" applyFont="1" applyAlignment="1">
      <alignment horizontal="center"/>
    </xf>
    <xf numFmtId="0" fontId="30" fillId="0" borderId="0" xfId="0" applyFont="1" applyAlignment="1">
      <alignment horizontal="center"/>
    </xf>
    <xf numFmtId="168" fontId="17" fillId="5" borderId="0" xfId="0" applyNumberFormat="1" applyFont="1" applyFill="1"/>
    <xf numFmtId="0" fontId="17" fillId="5" borderId="0" xfId="0" applyFont="1" applyFill="1"/>
    <xf numFmtId="9" fontId="17" fillId="5" borderId="0" xfId="0" applyNumberFormat="1" applyFont="1" applyFill="1"/>
    <xf numFmtId="43" fontId="16" fillId="5" borderId="0" xfId="0" applyNumberFormat="1" applyFont="1" applyFill="1"/>
    <xf numFmtId="40" fontId="17" fillId="5" borderId="0" xfId="0" applyNumberFormat="1" applyFont="1" applyFill="1"/>
    <xf numFmtId="166" fontId="17" fillId="5" borderId="0" xfId="0" applyNumberFormat="1" applyFont="1" applyFill="1"/>
    <xf numFmtId="43" fontId="17" fillId="5" borderId="0" xfId="0" applyNumberFormat="1" applyFont="1" applyFill="1"/>
    <xf numFmtId="164" fontId="16" fillId="5" borderId="0" xfId="0" applyNumberFormat="1" applyFont="1" applyFill="1"/>
    <xf numFmtId="0" fontId="31" fillId="2" borderId="0" xfId="0" applyFont="1" applyFill="1" applyAlignment="1">
      <alignment horizontal="left" vertical="center"/>
    </xf>
    <xf numFmtId="0" fontId="1" fillId="5" borderId="2" xfId="0" applyFont="1" applyFill="1" applyBorder="1"/>
    <xf numFmtId="0" fontId="1" fillId="5" borderId="3" xfId="0" applyFont="1" applyFill="1" applyBorder="1"/>
    <xf numFmtId="0" fontId="1" fillId="5" borderId="4" xfId="0" applyFont="1" applyFill="1" applyBorder="1"/>
    <xf numFmtId="0" fontId="1" fillId="5" borderId="5" xfId="0" applyFont="1" applyFill="1" applyBorder="1"/>
    <xf numFmtId="0" fontId="1" fillId="5" borderId="0" xfId="0" applyFont="1" applyFill="1"/>
    <xf numFmtId="0" fontId="1" fillId="5" borderId="6" xfId="0" applyFont="1" applyFill="1" applyBorder="1"/>
    <xf numFmtId="0" fontId="24" fillId="0" borderId="0" xfId="0" applyFont="1" applyAlignment="1">
      <alignment horizontal="center" vertical="center"/>
    </xf>
    <xf numFmtId="0" fontId="15" fillId="5" borderId="5" xfId="0" applyFont="1" applyFill="1" applyBorder="1"/>
    <xf numFmtId="0" fontId="15" fillId="5" borderId="0" xfId="0" applyFont="1" applyFill="1"/>
    <xf numFmtId="0" fontId="15" fillId="5" borderId="6" xfId="0" applyFont="1" applyFill="1" applyBorder="1"/>
    <xf numFmtId="169" fontId="15" fillId="5" borderId="0" xfId="0" applyNumberFormat="1" applyFont="1" applyFill="1"/>
    <xf numFmtId="0" fontId="15" fillId="5" borderId="7" xfId="0" applyFont="1" applyFill="1" applyBorder="1"/>
    <xf numFmtId="0" fontId="15" fillId="5" borderId="8" xfId="0" applyFont="1" applyFill="1" applyBorder="1"/>
    <xf numFmtId="169" fontId="15" fillId="5" borderId="8" xfId="0" applyNumberFormat="1" applyFont="1" applyFill="1" applyBorder="1"/>
    <xf numFmtId="0" fontId="15" fillId="5" borderId="9" xfId="0" applyFont="1" applyFill="1" applyBorder="1"/>
    <xf numFmtId="0" fontId="1" fillId="5" borderId="8" xfId="0" applyFont="1" applyFill="1" applyBorder="1"/>
    <xf numFmtId="0" fontId="1" fillId="5" borderId="9" xfId="0" applyFont="1" applyFill="1" applyBorder="1"/>
    <xf numFmtId="4" fontId="1" fillId="3" borderId="1" xfId="3" applyNumberFormat="1" applyFont="1" applyFill="1" applyBorder="1"/>
    <xf numFmtId="0" fontId="6" fillId="2" borderId="0" xfId="0" applyFont="1" applyFill="1" applyAlignment="1">
      <alignment horizontal="left" vertical="center"/>
    </xf>
    <xf numFmtId="0" fontId="4" fillId="2" borderId="0" xfId="0" applyFont="1" applyFill="1" applyAlignment="1">
      <alignment horizontal="center"/>
    </xf>
    <xf numFmtId="0" fontId="2" fillId="2" borderId="0" xfId="0" applyFont="1" applyFill="1" applyAlignment="1">
      <alignment horizontal="center"/>
    </xf>
    <xf numFmtId="0" fontId="15" fillId="5" borderId="7" xfId="0" applyFont="1" applyFill="1" applyBorder="1" applyAlignment="1">
      <alignment horizontal="left"/>
    </xf>
    <xf numFmtId="0" fontId="15" fillId="5" borderId="8" xfId="0" applyFont="1" applyFill="1" applyBorder="1" applyAlignment="1">
      <alignment horizontal="left"/>
    </xf>
    <xf numFmtId="0" fontId="15" fillId="5" borderId="2" xfId="0" applyFont="1" applyFill="1" applyBorder="1" applyAlignment="1">
      <alignment horizontal="left" wrapText="1"/>
    </xf>
    <xf numFmtId="0" fontId="15" fillId="5" borderId="3" xfId="0" applyFont="1" applyFill="1" applyBorder="1" applyAlignment="1">
      <alignment horizontal="left" wrapText="1"/>
    </xf>
    <xf numFmtId="0" fontId="15" fillId="5" borderId="4" xfId="0" applyFont="1" applyFill="1" applyBorder="1" applyAlignment="1">
      <alignment horizontal="left" wrapText="1"/>
    </xf>
    <xf numFmtId="0" fontId="15" fillId="0" borderId="0" xfId="0" applyFont="1" applyAlignment="1">
      <alignment horizontal="left" wrapText="1"/>
    </xf>
    <xf numFmtId="0" fontId="27" fillId="4" borderId="0" xfId="0" applyFont="1" applyFill="1" applyAlignment="1">
      <alignment horizontal="left" vertical="top" wrapText="1"/>
    </xf>
    <xf numFmtId="0" fontId="16" fillId="2" borderId="0" xfId="0" applyFont="1" applyFill="1" applyAlignment="1">
      <alignment horizontal="center" vertical="center"/>
    </xf>
    <xf numFmtId="0" fontId="16" fillId="2" borderId="0" xfId="0" applyFont="1" applyFill="1" applyAlignment="1">
      <alignment horizontal="left" vertical="center"/>
    </xf>
    <xf numFmtId="0" fontId="1" fillId="2" borderId="0" xfId="0" applyFont="1" applyFill="1" applyAlignment="1">
      <alignment horizontal="left" wrapText="1"/>
    </xf>
    <xf numFmtId="0" fontId="1" fillId="5" borderId="7" xfId="0" applyFont="1" applyFill="1" applyBorder="1" applyAlignment="1">
      <alignment horizontal="left" wrapText="1"/>
    </xf>
    <xf numFmtId="0" fontId="1" fillId="5" borderId="8" xfId="0" applyFont="1" applyFill="1" applyBorder="1" applyAlignment="1">
      <alignment horizontal="left" wrapText="1"/>
    </xf>
    <xf numFmtId="0" fontId="1" fillId="5" borderId="9" xfId="0" applyFont="1" applyFill="1" applyBorder="1" applyAlignment="1">
      <alignment horizontal="left" wrapText="1"/>
    </xf>
    <xf numFmtId="0" fontId="27" fillId="2" borderId="0" xfId="0" applyFont="1" applyFill="1" applyAlignment="1">
      <alignment horizontal="left" wrapText="1"/>
    </xf>
    <xf numFmtId="0" fontId="17" fillId="5" borderId="2" xfId="0" applyFont="1" applyFill="1" applyBorder="1" applyAlignment="1">
      <alignment vertical="top" wrapText="1"/>
    </xf>
    <xf numFmtId="0" fontId="17" fillId="5" borderId="3" xfId="0" applyFont="1" applyFill="1" applyBorder="1" applyAlignment="1">
      <alignment vertical="top" wrapText="1"/>
    </xf>
    <xf numFmtId="0" fontId="17" fillId="5" borderId="4" xfId="0" applyFont="1" applyFill="1" applyBorder="1" applyAlignment="1">
      <alignment vertical="top" wrapText="1"/>
    </xf>
    <xf numFmtId="0" fontId="17" fillId="5" borderId="5" xfId="0" applyFont="1" applyFill="1" applyBorder="1" applyAlignment="1">
      <alignment vertical="top" wrapText="1"/>
    </xf>
    <xf numFmtId="0" fontId="17" fillId="5" borderId="0" xfId="0" applyFont="1" applyFill="1" applyAlignment="1">
      <alignment vertical="top" wrapText="1"/>
    </xf>
    <xf numFmtId="0" fontId="17" fillId="5" borderId="6" xfId="0" applyFont="1" applyFill="1" applyBorder="1" applyAlignment="1">
      <alignment vertical="top" wrapText="1"/>
    </xf>
    <xf numFmtId="0" fontId="17" fillId="5" borderId="7" xfId="0" applyFont="1" applyFill="1" applyBorder="1" applyAlignment="1">
      <alignment vertical="top" wrapText="1"/>
    </xf>
    <xf numFmtId="0" fontId="17" fillId="5" borderId="8" xfId="0" applyFont="1" applyFill="1" applyBorder="1" applyAlignment="1">
      <alignment vertical="top" wrapText="1"/>
    </xf>
    <xf numFmtId="0" fontId="17" fillId="5" borderId="9" xfId="0" applyFont="1" applyFill="1" applyBorder="1" applyAlignment="1">
      <alignment vertical="top" wrapText="1"/>
    </xf>
    <xf numFmtId="0" fontId="28" fillId="0" borderId="8" xfId="0" applyFont="1" applyBorder="1" applyAlignment="1">
      <alignment horizontal="left" vertical="center" wrapText="1" readingOrder="1"/>
    </xf>
  </cellXfs>
  <cellStyles count="5">
    <cellStyle name="Comma" xfId="3" builtinId="3"/>
    <cellStyle name="Comma 2" xfId="2" xr:uid="{00000000-0005-0000-0000-000001000000}"/>
    <cellStyle name="Normal" xfId="0" builtinId="0"/>
    <cellStyle name="Normal 2" xfId="1"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1068</xdr:colOff>
      <xdr:row>16</xdr:row>
      <xdr:rowOff>179100</xdr:rowOff>
    </xdr:from>
    <xdr:ext cx="4738200" cy="14391504"/>
    <xdr:sp macro="" textlink="">
      <xdr:nvSpPr>
        <xdr:cNvPr id="3" name="TextBox 2">
          <a:extLst>
            <a:ext uri="{FF2B5EF4-FFF2-40B4-BE49-F238E27FC236}">
              <a16:creationId xmlns:a16="http://schemas.microsoft.com/office/drawing/2014/main" id="{D1427EBD-44F0-3894-5602-3D6570E0D68E}"/>
            </a:ext>
          </a:extLst>
        </xdr:cNvPr>
        <xdr:cNvSpPr txBox="1"/>
      </xdr:nvSpPr>
      <xdr:spPr>
        <a:xfrm>
          <a:off x="12616833" y="3405937"/>
          <a:ext cx="4738200" cy="1439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rgbClr val="C00000"/>
              </a:solidFill>
              <a:effectLst/>
              <a:latin typeface="+mn-lt"/>
              <a:ea typeface="+mn-ea"/>
              <a:cs typeface="+mn-cs"/>
            </a:rPr>
            <a:t>THÔNG TIN TÌNH HUỐNG</a:t>
          </a:r>
          <a:endParaRPr lang="en-US" sz="1100">
            <a:solidFill>
              <a:srgbClr val="C00000"/>
            </a:solidFill>
            <a:effectLst/>
            <a:latin typeface="+mn-lt"/>
            <a:ea typeface="+mn-ea"/>
            <a:cs typeface="+mn-cs"/>
          </a:endParaRPr>
        </a:p>
        <a:p>
          <a:r>
            <a:rPr lang="en-US" sz="1100">
              <a:solidFill>
                <a:srgbClr val="C00000"/>
              </a:solidFill>
              <a:effectLst/>
              <a:latin typeface="+mn-lt"/>
              <a:ea typeface="+mn-ea"/>
              <a:cs typeface="+mn-cs"/>
            </a:rPr>
            <a:t>Bạn thu hập thông tin khách hàng ANH HAI, cần tư vấn tài chính cá nhân</a:t>
          </a:r>
        </a:p>
        <a:p>
          <a:r>
            <a:rPr lang="en-US" sz="1100">
              <a:solidFill>
                <a:srgbClr val="C00000"/>
              </a:solidFill>
              <a:effectLst/>
              <a:latin typeface="+mn-lt"/>
              <a:ea typeface="+mn-ea"/>
              <a:cs typeface="+mn-cs"/>
            </a:rPr>
            <a:t> </a:t>
          </a:r>
        </a:p>
        <a:p>
          <a:r>
            <a:rPr lang="en-US" sz="1100">
              <a:solidFill>
                <a:srgbClr val="C00000"/>
              </a:solidFill>
              <a:effectLst/>
              <a:latin typeface="+mn-lt"/>
              <a:ea typeface="+mn-ea"/>
              <a:cs typeface="+mn-cs"/>
            </a:rPr>
            <a:t>MỤC A [THÔNG TIN KHÁCH HÀNG]</a:t>
          </a:r>
        </a:p>
        <a:p>
          <a:r>
            <a:rPr lang="en-US" sz="1100">
              <a:solidFill>
                <a:srgbClr val="C00000"/>
              </a:solidFill>
              <a:effectLst/>
              <a:latin typeface="+mn-lt"/>
              <a:ea typeface="+mn-ea"/>
              <a:cs typeface="+mn-cs"/>
            </a:rPr>
            <a:t>Nguyễn Anh Hai, nam, tròn 25 tuổi, độc thân, tốt nghiệp đại học ngành bất động sản 3 năm. </a:t>
          </a:r>
        </a:p>
        <a:p>
          <a:r>
            <a:rPr lang="en-US" sz="1100" i="1">
              <a:solidFill>
                <a:srgbClr val="C00000"/>
              </a:solidFill>
              <a:effectLst/>
              <a:latin typeface="+mn-lt"/>
              <a:ea typeface="+mn-ea"/>
              <a:cs typeface="+mn-cs"/>
            </a:rPr>
            <a:t>Tài sản</a:t>
          </a:r>
          <a:endParaRPr lang="en-US" sz="1100">
            <a:solidFill>
              <a:srgbClr val="C00000"/>
            </a:solidFill>
            <a:effectLst/>
            <a:latin typeface="+mn-lt"/>
            <a:ea typeface="+mn-ea"/>
            <a:cs typeface="+mn-cs"/>
          </a:endParaRPr>
        </a:p>
        <a:p>
          <a:r>
            <a:rPr lang="en-US" sz="1100">
              <a:solidFill>
                <a:srgbClr val="C00000"/>
              </a:solidFill>
              <a:effectLst/>
              <a:latin typeface="+mn-lt"/>
              <a:ea typeface="+mn-ea"/>
              <a:cs typeface="+mn-cs"/>
            </a:rPr>
            <a:t>Sau 3 năm làm việc Anh Hai đang sở hữu đất nền ở tỉnh có thể bán ngay với giá 270 triệu, trong đó 120 triệu vay từ ngân hàng. Khoản vay này vừa hoàn thành thủ tục hợp đồng vay với thời hạn vay 4 năm, trả nợ đều hàng hàng tháng, lãi vay 8%/năm</a:t>
          </a:r>
          <a:r>
            <a:rPr lang="vi-VN" sz="1100">
              <a:solidFill>
                <a:srgbClr val="C00000"/>
              </a:solidFill>
              <a:effectLst/>
              <a:latin typeface="+mn-lt"/>
              <a:ea typeface="+mn-ea"/>
              <a:cs typeface="+mn-cs"/>
            </a:rPr>
            <a:t>. Anh Hai cũng vừa ký hợp đồng cho thuê 4 triệu/tháng, giá thuê tăng 5%/năm, dự kiến tối thiểu giá BĐS tăng 8%/năm trong 5 năm tới.  Anh Hai đã lập quỹ dự phòng cho bản thân, ít nhất đảm bảo 6 tháng chi tiêu hiện tại ở mức tối thiểu, khoản dự phòng sẽ gửi tiết kiệm, lãi suất 5%/năm</a:t>
          </a:r>
          <a:endParaRPr lang="en-US" sz="1100">
            <a:solidFill>
              <a:srgbClr val="C00000"/>
            </a:solidFill>
            <a:effectLst/>
            <a:latin typeface="+mn-lt"/>
            <a:ea typeface="+mn-ea"/>
            <a:cs typeface="+mn-cs"/>
          </a:endParaRPr>
        </a:p>
        <a:p>
          <a:r>
            <a:rPr lang="vi-VN" sz="1100" i="1">
              <a:solidFill>
                <a:srgbClr val="C00000"/>
              </a:solidFill>
              <a:effectLst/>
              <a:latin typeface="+mn-lt"/>
              <a:ea typeface="+mn-ea"/>
              <a:cs typeface="+mn-cs"/>
            </a:rPr>
            <a:t>Thu nhập - Chi tiêu</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Thu nhập ròng sau thuế từ lương hàng tháng của Anh Hai là 15 triệu đồng. Dự kiến thu nhập tăng trưởng 5%/năm trong 5 năm tới, tính chất công việc ổn định. Tổng chi tiêu tối thiểu tăng 6%/năm.</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Chi phí hàng tháng</a:t>
          </a:r>
          <a:endParaRPr lang="en-US" sz="1100">
            <a:solidFill>
              <a:srgbClr val="C00000"/>
            </a:solidFill>
            <a:effectLst/>
            <a:latin typeface="+mn-lt"/>
            <a:ea typeface="+mn-ea"/>
            <a:cs typeface="+mn-cs"/>
          </a:endParaRPr>
        </a:p>
        <a:p>
          <a:endParaRPr lang="en-US" sz="1100">
            <a:solidFill>
              <a:srgbClr val="C00000"/>
            </a:solidFill>
            <a:effectLst/>
            <a:latin typeface="+mn-lt"/>
            <a:ea typeface="+mn-ea"/>
            <a:cs typeface="+mn-cs"/>
          </a:endParaRPr>
        </a:p>
        <a:p>
          <a:endParaRPr lang="en-US" sz="1100">
            <a:solidFill>
              <a:srgbClr val="C00000"/>
            </a:solidFill>
            <a:effectLst/>
            <a:latin typeface="+mn-lt"/>
            <a:ea typeface="+mn-ea"/>
            <a:cs typeface="+mn-cs"/>
          </a:endParaRPr>
        </a:p>
        <a:p>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 </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 </a:t>
          </a:r>
          <a:r>
            <a:rPr lang="en-US" sz="1100">
              <a:solidFill>
                <a:srgbClr val="C00000"/>
              </a:solidFill>
              <a:effectLst/>
              <a:latin typeface="+mn-lt"/>
              <a:ea typeface="+mn-ea"/>
              <a:cs typeface="+mn-cs"/>
            </a:rPr>
            <a:t> </a:t>
          </a:r>
        </a:p>
        <a:p>
          <a:r>
            <a:rPr lang="vi-VN" sz="1100">
              <a:solidFill>
                <a:srgbClr val="C00000"/>
              </a:solidFill>
              <a:effectLst/>
              <a:latin typeface="+mn-lt"/>
              <a:ea typeface="+mn-ea"/>
              <a:cs typeface="+mn-cs"/>
            </a:rPr>
            <a:t> </a:t>
          </a:r>
          <a:endParaRPr lang="en-US" sz="1100">
            <a:solidFill>
              <a:srgbClr val="C00000"/>
            </a:solidFill>
            <a:effectLst/>
            <a:latin typeface="+mn-lt"/>
            <a:ea typeface="+mn-ea"/>
            <a:cs typeface="+mn-cs"/>
          </a:endParaRPr>
        </a:p>
        <a:p>
          <a:endParaRPr lang="en-US" sz="1100">
            <a:solidFill>
              <a:srgbClr val="C00000"/>
            </a:solidFill>
            <a:effectLst/>
            <a:latin typeface="+mn-lt"/>
            <a:ea typeface="+mn-ea"/>
            <a:cs typeface="+mn-cs"/>
          </a:endParaRPr>
        </a:p>
        <a:p>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 </a:t>
          </a:r>
          <a:r>
            <a:rPr lang="vi-VN" sz="1100" i="1">
              <a:solidFill>
                <a:srgbClr val="C00000"/>
              </a:solidFill>
              <a:effectLst/>
              <a:latin typeface="+mn-lt"/>
              <a:ea typeface="+mn-ea"/>
              <a:cs typeface="+mn-cs"/>
            </a:rPr>
            <a:t>Mục tiêu</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Anh Hai xác lập mục tiêu ổn định tài chính từ 2 nguồn đi làm và kinh doanh, hình thành khối tài sản 1 tỷ trước 30 tuổi, không tính tài sản từ thừa kế hay nguồn hỗ trợ từ ba mẹ. Anh Hai cũng xác định rõ có phong cách sống tiêu chuẩn, không xa xỉ. Để đạt mục tiêu trên, Anh Hai dùng tiền tiết kiệm hàng tháng tham gia quỹ đầu tư tài chính BIG BANG với mức sinh lời trung bình 8%/năm</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 </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MỤC B [BẢO HIỂM]</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Khi đánh giá sức khỏe tài chính của khách hàng, bạn nhận ra rằng Anh Hai chưa tham gia gói bảo hiểm nhân thọ.Giả sử vào </a:t>
          </a:r>
          <a:r>
            <a:rPr lang="vi-VN" sz="1100" u="sng">
              <a:solidFill>
                <a:srgbClr val="C00000"/>
              </a:solidFill>
              <a:effectLst/>
              <a:latin typeface="+mn-lt"/>
              <a:ea typeface="+mn-ea"/>
              <a:cs typeface="+mn-cs"/>
            </a:rPr>
            <a:t>thời điểm cuối năm Anh Hai 26 tuổi</a:t>
          </a:r>
          <a:r>
            <a:rPr lang="vi-VN" sz="1100">
              <a:solidFill>
                <a:srgbClr val="C00000"/>
              </a:solidFill>
              <a:effectLst/>
              <a:latin typeface="+mn-lt"/>
              <a:ea typeface="+mn-ea"/>
              <a:cs typeface="+mn-cs"/>
            </a:rPr>
            <a:t>, Anh Hai xác định không muốn lập gia đình nhưng có kế hoạch nhận con nuôi trong 10 năm tới, và dự tính lập quỹ học hành cho con trong 10 năm là 300 triệu đồng, chi phí sinh hoạt con muôi trung bình 5 triệu/ tháng.  Do đó, trong trường hợp rủi ro về sức khỏe và tính mạng xảy ra đối với Anh Hai, chắc chắn người phụ thuộc sẽ bị ảnh hưởng, thậm chí bị bào mòn tài sản đã dành dụm được. Do đó, nếu tư vấn khách hàng tham gia bảo hiểm nhân thọ với gói bảo vệ 10 năm, bạn sẽ tư vấn Anh Hai mua với giá trị được bảo vệ bao nhiêu là phù hợp? Anh Hai cân nhắc 4 vai trò của bảo hiểm nhân thọ đối với kế hoạch quản trị tài chính cá nhân của mình.</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 </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MỤC C [THỪA KẾ]</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Ba mẹ của Anh Hai (ông Cao và bà Bé) trong quá trình hôn nhân tạo lập được tài sản chung 8 tỷ đồng. Hai người có 4 con chung gồm: Anh Hai 25 tuổi, Ba 23 tuổi, Tư 21 tuổi bị mất khả năng lao động, và Út 14 tuổi. Có 2 tình huống:</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Tình huống 1: Bà Bé mất không để lại di chúc</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Tình huống 2: Ông Cao mất để lại di chúc: Toàn bộ tài sản 8 tỷ để lại cho Anh Hai  </a:t>
          </a:r>
          <a:endParaRPr lang="en-US" sz="1100">
            <a:solidFill>
              <a:srgbClr val="C00000"/>
            </a:solidFill>
            <a:effectLst/>
            <a:latin typeface="+mn-lt"/>
            <a:ea typeface="+mn-ea"/>
            <a:cs typeface="+mn-cs"/>
          </a:endParaRPr>
        </a:p>
        <a:p>
          <a:r>
            <a:rPr lang="en-US" sz="1100" b="1">
              <a:solidFill>
                <a:srgbClr val="C00000"/>
              </a:solidFill>
              <a:effectLst/>
              <a:latin typeface="+mn-lt"/>
              <a:ea typeface="+mn-ea"/>
              <a:cs typeface="+mn-cs"/>
            </a:rPr>
            <a:t> </a:t>
          </a:r>
          <a:endParaRPr lang="en-US" sz="1100">
            <a:solidFill>
              <a:srgbClr val="C00000"/>
            </a:solidFill>
            <a:effectLst/>
            <a:latin typeface="+mn-lt"/>
            <a:ea typeface="+mn-ea"/>
            <a:cs typeface="+mn-cs"/>
          </a:endParaRPr>
        </a:p>
        <a:p>
          <a:r>
            <a:rPr lang="vi-VN" sz="1100" b="1">
              <a:solidFill>
                <a:srgbClr val="C00000"/>
              </a:solidFill>
              <a:effectLst/>
              <a:latin typeface="+mn-lt"/>
              <a:ea typeface="+mn-ea"/>
              <a:cs typeface="+mn-cs"/>
            </a:rPr>
            <a:t>CÂU 1: [4,4đ]</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Anh Hai lên kế hoạch tài chính để đạt mục tiêu đặt ra [mục A]</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1a. [2,8đ] Anh Hai  có làm SAI 7 nhóm ô vàng trong kế hoạch tài chính của mình.  Dựa vào thông tin MỤC A, bạn hãy sửa lại cho đúng. [0,4đ/lỗi]</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1b. [1,6đ] Anh Hai có đạt mục tiêu đề ra năm 30 tuổi không? Nếu không, Bạn tư vấn Anh Hai  một giải pháp để đạt mục tiêu? Nếu có, bạn tư vấn Anh Hai điều chỉnh mục tiêu lớn hơn không? Tại sao?</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 </a:t>
          </a:r>
          <a:endParaRPr lang="en-US" sz="1100">
            <a:solidFill>
              <a:srgbClr val="C00000"/>
            </a:solidFill>
            <a:effectLst/>
            <a:latin typeface="+mn-lt"/>
            <a:ea typeface="+mn-ea"/>
            <a:cs typeface="+mn-cs"/>
          </a:endParaRPr>
        </a:p>
        <a:p>
          <a:r>
            <a:rPr lang="vi-VN" sz="1100" b="1">
              <a:solidFill>
                <a:srgbClr val="C00000"/>
              </a:solidFill>
              <a:effectLst/>
              <a:latin typeface="+mn-lt"/>
              <a:ea typeface="+mn-ea"/>
              <a:cs typeface="+mn-cs"/>
            </a:rPr>
            <a:t>CÂU 2: [3,2đ] Tính giá trị bảo hiểm</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2a. [1đ] Tính theo phương pháp Nhu cầu?</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[1đ] Tính theo phương pháp Giá trị dòng đời? Biết rằng năm đánh giá là 26 tuổi, giả sử thu nhập không đổi trong 10 năm</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2b. [1,2đ]  Dựa 4 vai trò của bảo hiểm nhân thọ đối với quản trị tài chính cá nhân, hãy trình 4 tác dụng hợp đồng BHNT trên đối với Anh Hai và gia đình</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 </a:t>
          </a:r>
          <a:endParaRPr lang="en-US" sz="1100">
            <a:solidFill>
              <a:srgbClr val="C00000"/>
            </a:solidFill>
            <a:effectLst/>
            <a:latin typeface="+mn-lt"/>
            <a:ea typeface="+mn-ea"/>
            <a:cs typeface="+mn-cs"/>
          </a:endParaRPr>
        </a:p>
        <a:p>
          <a:r>
            <a:rPr lang="vi-VN" sz="1100" b="1">
              <a:solidFill>
                <a:srgbClr val="C00000"/>
              </a:solidFill>
              <a:effectLst/>
              <a:latin typeface="+mn-lt"/>
              <a:ea typeface="+mn-ea"/>
              <a:cs typeface="+mn-cs"/>
            </a:rPr>
            <a:t>CÂU 3: [2,4đ]</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Dựa vào thông tin MỤC C, hãy xác định đối tượng được hưởng thừa kế và tính phần thừa kế các thành viên trong gia đình Anh Hai nhận được cho 2 tình huống</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3a. [0,6đ+0,6đ] Tình huống 1: Bà Bé mất không để lại di chúc </a:t>
          </a:r>
          <a:endParaRPr lang="en-US" sz="1100">
            <a:solidFill>
              <a:srgbClr val="C00000"/>
            </a:solidFill>
            <a:effectLst/>
            <a:latin typeface="+mn-lt"/>
            <a:ea typeface="+mn-ea"/>
            <a:cs typeface="+mn-cs"/>
          </a:endParaRPr>
        </a:p>
        <a:p>
          <a:r>
            <a:rPr lang="vi-VN" sz="1100">
              <a:solidFill>
                <a:srgbClr val="C00000"/>
              </a:solidFill>
              <a:effectLst/>
              <a:latin typeface="+mn-lt"/>
              <a:ea typeface="+mn-ea"/>
              <a:cs typeface="+mn-cs"/>
            </a:rPr>
            <a:t>3b. [0,6đ+0,6đ] Tình huống 2: Ông Cao mất để lại di chúc: Toàn bộ tài sản 8 tỷ để lại cho Anh Hai .</a:t>
          </a:r>
          <a:endParaRPr lang="en-US" sz="1100">
            <a:solidFill>
              <a:srgbClr val="C00000"/>
            </a:solidFill>
            <a:effectLst/>
            <a:latin typeface="+mn-lt"/>
            <a:ea typeface="+mn-ea"/>
            <a:cs typeface="+mn-cs"/>
          </a:endParaRPr>
        </a:p>
        <a:p>
          <a:endParaRPr lang="en-US" sz="1100">
            <a:solidFill>
              <a:srgbClr val="C00000"/>
            </a:solidFill>
            <a:effectLst/>
            <a:latin typeface="+mn-lt"/>
            <a:ea typeface="+mn-ea"/>
            <a:cs typeface="+mn-cs"/>
          </a:endParaRPr>
        </a:p>
        <a:p>
          <a:r>
            <a:rPr lang="en-US" sz="1100">
              <a:solidFill>
                <a:srgbClr val="C00000"/>
              </a:solidFill>
              <a:effectLst/>
              <a:latin typeface="+mn-lt"/>
              <a:ea typeface="+mn-ea"/>
              <a:cs typeface="+mn-cs"/>
            </a:rPr>
            <a:t> </a:t>
          </a:r>
        </a:p>
        <a:p>
          <a:endParaRPr lang="en-US" sz="1100">
            <a:solidFill>
              <a:srgbClr val="C00000"/>
            </a:solidFill>
          </a:endParaRPr>
        </a:p>
      </xdr:txBody>
    </xdr:sp>
    <xdr:clientData/>
  </xdr:oneCellAnchor>
  <xdr:twoCellAnchor editAs="oneCell">
    <xdr:from>
      <xdr:col>10</xdr:col>
      <xdr:colOff>136664</xdr:colOff>
      <xdr:row>34</xdr:row>
      <xdr:rowOff>115330</xdr:rowOff>
    </xdr:from>
    <xdr:to>
      <xdr:col>12</xdr:col>
      <xdr:colOff>267475</xdr:colOff>
      <xdr:row>40</xdr:row>
      <xdr:rowOff>92570</xdr:rowOff>
    </xdr:to>
    <xdr:pic>
      <xdr:nvPicPr>
        <xdr:cNvPr id="4" name="Picture 3">
          <a:extLst>
            <a:ext uri="{FF2B5EF4-FFF2-40B4-BE49-F238E27FC236}">
              <a16:creationId xmlns:a16="http://schemas.microsoft.com/office/drawing/2014/main" id="{49AB8BC7-664A-1EEA-CEE0-D383B5F679D0}"/>
            </a:ext>
          </a:extLst>
        </xdr:cNvPr>
        <xdr:cNvPicPr>
          <a:picLocks noChangeAspect="1"/>
        </xdr:cNvPicPr>
      </xdr:nvPicPr>
      <xdr:blipFill>
        <a:blip xmlns:r="http://schemas.openxmlformats.org/officeDocument/2006/relationships" r:embed="rId1"/>
        <a:stretch>
          <a:fillRect/>
        </a:stretch>
      </xdr:blipFill>
      <xdr:spPr>
        <a:xfrm>
          <a:off x="12752429" y="6889744"/>
          <a:ext cx="2307954" cy="11435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7"/>
  <sheetViews>
    <sheetView tabSelected="1" zoomScale="42" zoomScaleNormal="87" workbookViewId="0">
      <selection activeCell="G4" sqref="G4"/>
    </sheetView>
  </sheetViews>
  <sheetFormatPr defaultColWidth="8.73046875" defaultRowHeight="15.4" x14ac:dyDescent="0.45"/>
  <cols>
    <col min="1" max="1" width="15.73046875" style="13" customWidth="1"/>
    <col min="2" max="2" width="6.53125" style="13" customWidth="1"/>
    <col min="3" max="3" width="37.59765625" style="3" customWidth="1"/>
    <col min="4" max="4" width="22.265625" style="3" customWidth="1"/>
    <col min="5" max="5" width="18.59765625" style="3" bestFit="1" customWidth="1"/>
    <col min="6" max="6" width="16.3984375" style="3" customWidth="1"/>
    <col min="7" max="7" width="20.86328125" style="3" customWidth="1"/>
    <col min="8" max="9" width="16.3984375" style="3" customWidth="1"/>
    <col min="10" max="10" width="5.53125" style="3" customWidth="1"/>
    <col min="11" max="12" width="15.265625" style="3" bestFit="1" customWidth="1"/>
    <col min="13" max="15" width="13.1328125" style="3" customWidth="1"/>
    <col min="16" max="16384" width="8.73046875" style="3"/>
  </cols>
  <sheetData>
    <row r="1" spans="1:10" x14ac:dyDescent="0.45">
      <c r="A1" s="122" t="s">
        <v>6</v>
      </c>
      <c r="B1" s="122"/>
      <c r="C1" s="122"/>
      <c r="D1" s="2"/>
    </row>
    <row r="2" spans="1:10" x14ac:dyDescent="0.45">
      <c r="A2" s="122" t="s">
        <v>7</v>
      </c>
      <c r="B2" s="122"/>
      <c r="C2" s="122"/>
      <c r="D2" s="2"/>
      <c r="E2" s="123" t="s">
        <v>8</v>
      </c>
      <c r="F2" s="123"/>
      <c r="G2" s="123"/>
    </row>
    <row r="3" spans="1:10" x14ac:dyDescent="0.45">
      <c r="A3" s="122" t="s">
        <v>18</v>
      </c>
      <c r="B3" s="122"/>
      <c r="C3" s="122"/>
      <c r="D3" s="122"/>
      <c r="E3" s="124" t="s">
        <v>57</v>
      </c>
      <c r="F3" s="124"/>
      <c r="G3" s="124"/>
    </row>
    <row r="4" spans="1:10" x14ac:dyDescent="0.45">
      <c r="A4" s="122" t="s">
        <v>19</v>
      </c>
      <c r="B4" s="122"/>
      <c r="C4" s="122"/>
      <c r="E4" s="4" t="s">
        <v>13</v>
      </c>
      <c r="F4" s="5" t="s">
        <v>11</v>
      </c>
      <c r="G4" s="4" t="s">
        <v>125</v>
      </c>
    </row>
    <row r="5" spans="1:10" x14ac:dyDescent="0.45">
      <c r="A5" s="6" t="s">
        <v>14</v>
      </c>
      <c r="B5" s="6"/>
      <c r="C5" s="7"/>
    </row>
    <row r="6" spans="1:10" x14ac:dyDescent="0.45">
      <c r="A6" s="8" t="s">
        <v>17</v>
      </c>
      <c r="B6" s="8"/>
      <c r="C6" s="7"/>
      <c r="E6" s="9" t="s">
        <v>69</v>
      </c>
      <c r="F6" s="9"/>
    </row>
    <row r="7" spans="1:10" s="11" customFormat="1" x14ac:dyDescent="0.45">
      <c r="A7" s="10" t="s">
        <v>9</v>
      </c>
      <c r="B7" s="10"/>
      <c r="D7" s="12" t="s">
        <v>10</v>
      </c>
    </row>
    <row r="8" spans="1:10" x14ac:dyDescent="0.45">
      <c r="A8" s="19" t="s">
        <v>0</v>
      </c>
      <c r="B8" s="19">
        <f>B15+B92+B126</f>
        <v>10</v>
      </c>
      <c r="C8" s="14" t="s">
        <v>1</v>
      </c>
      <c r="D8" s="14" t="s">
        <v>2</v>
      </c>
      <c r="E8" s="14" t="s">
        <v>3</v>
      </c>
    </row>
    <row r="9" spans="1:10" x14ac:dyDescent="0.45">
      <c r="A9" s="15"/>
      <c r="B9" s="15"/>
      <c r="C9" s="16"/>
      <c r="D9" s="17"/>
      <c r="E9" s="17"/>
    </row>
    <row r="10" spans="1:10" ht="16.5" customHeight="1" x14ac:dyDescent="0.45">
      <c r="A10" s="132" t="s">
        <v>4</v>
      </c>
      <c r="B10" s="19"/>
      <c r="C10" s="133" t="s">
        <v>5</v>
      </c>
      <c r="D10" s="133"/>
      <c r="E10" s="133"/>
      <c r="F10" s="133"/>
      <c r="G10" s="133"/>
      <c r="H10" s="133"/>
    </row>
    <row r="11" spans="1:10" ht="16.5" customHeight="1" x14ac:dyDescent="0.45">
      <c r="A11" s="132"/>
      <c r="B11" s="19"/>
      <c r="C11" s="77" t="s">
        <v>20</v>
      </c>
      <c r="D11" s="78"/>
      <c r="E11" s="78"/>
      <c r="F11" s="78"/>
      <c r="G11" s="27"/>
      <c r="H11" s="27"/>
    </row>
    <row r="12" spans="1:10" ht="16.5" customHeight="1" x14ac:dyDescent="0.45">
      <c r="A12" s="132"/>
      <c r="B12" s="19"/>
      <c r="C12" s="76" t="s">
        <v>99</v>
      </c>
      <c r="D12" s="78"/>
      <c r="E12" s="78"/>
      <c r="F12" s="78"/>
      <c r="G12" s="27"/>
      <c r="H12" s="27"/>
    </row>
    <row r="13" spans="1:10" ht="16.5" customHeight="1" x14ac:dyDescent="0.45">
      <c r="A13" s="132"/>
      <c r="B13" s="19"/>
      <c r="C13" s="103" t="s">
        <v>116</v>
      </c>
      <c r="D13" s="18"/>
      <c r="E13" s="18"/>
      <c r="F13" s="18"/>
    </row>
    <row r="14" spans="1:10" ht="16.5" customHeight="1" x14ac:dyDescent="0.45">
      <c r="A14" s="28"/>
      <c r="B14" s="19"/>
      <c r="C14" s="6"/>
      <c r="D14" s="18"/>
      <c r="E14" s="18"/>
      <c r="F14" s="18"/>
    </row>
    <row r="15" spans="1:10" s="7" customFormat="1" ht="16.5" customHeight="1" x14ac:dyDescent="0.45">
      <c r="A15" s="36" t="s">
        <v>100</v>
      </c>
      <c r="B15" s="19">
        <f>SUM(B16:B90)</f>
        <v>4.4000000000000004</v>
      </c>
      <c r="C15" s="138" t="s">
        <v>114</v>
      </c>
      <c r="D15" s="138"/>
      <c r="E15" s="138"/>
      <c r="F15" s="138"/>
      <c r="G15" s="138"/>
      <c r="H15" s="138"/>
    </row>
    <row r="16" spans="1:10" s="7" customFormat="1" x14ac:dyDescent="0.45">
      <c r="A16" s="21" t="s">
        <v>93</v>
      </c>
      <c r="B16" s="19"/>
      <c r="C16" s="86" t="s">
        <v>107</v>
      </c>
      <c r="D16" s="87"/>
      <c r="E16" s="87"/>
      <c r="F16" s="87"/>
      <c r="G16" s="87"/>
      <c r="H16" s="87"/>
      <c r="I16" s="39"/>
      <c r="J16" s="39"/>
    </row>
    <row r="17" spans="1:7" s="7" customFormat="1" x14ac:dyDescent="0.45">
      <c r="A17" s="21"/>
      <c r="B17" s="19"/>
      <c r="C17" s="37" t="s">
        <v>115</v>
      </c>
      <c r="D17" s="39"/>
      <c r="E17" s="39"/>
      <c r="F17" s="39"/>
      <c r="G17" s="39"/>
    </row>
    <row r="18" spans="1:7" s="37" customFormat="1" ht="19.5" customHeight="1" x14ac:dyDescent="0.4">
      <c r="A18" s="21"/>
      <c r="B18" s="19"/>
      <c r="C18" s="37" t="s">
        <v>38</v>
      </c>
      <c r="D18" s="37" t="s">
        <v>39</v>
      </c>
      <c r="E18" s="37" t="s">
        <v>63</v>
      </c>
    </row>
    <row r="19" spans="1:7" s="7" customFormat="1" x14ac:dyDescent="0.45">
      <c r="A19" s="21"/>
      <c r="B19" s="19"/>
      <c r="C19" s="7" t="s">
        <v>59</v>
      </c>
      <c r="D19" s="7">
        <v>270</v>
      </c>
      <c r="E19" s="7" t="s">
        <v>16</v>
      </c>
    </row>
    <row r="20" spans="1:7" s="7" customFormat="1" x14ac:dyDescent="0.45">
      <c r="A20" s="21"/>
      <c r="B20" s="19"/>
      <c r="C20" s="7" t="s">
        <v>45</v>
      </c>
      <c r="D20" s="7">
        <v>120</v>
      </c>
      <c r="E20" s="7" t="s">
        <v>16</v>
      </c>
    </row>
    <row r="21" spans="1:7" s="7" customFormat="1" x14ac:dyDescent="0.45">
      <c r="A21" s="21"/>
      <c r="B21" s="19"/>
      <c r="C21" s="7" t="s">
        <v>35</v>
      </c>
      <c r="D21" s="40">
        <v>0.08</v>
      </c>
      <c r="E21" s="7" t="s">
        <v>15</v>
      </c>
    </row>
    <row r="22" spans="1:7" s="7" customFormat="1" x14ac:dyDescent="0.45">
      <c r="A22" s="21"/>
      <c r="B22" s="19"/>
      <c r="C22" s="7" t="s">
        <v>36</v>
      </c>
      <c r="D22" s="7">
        <v>4</v>
      </c>
      <c r="E22" s="7" t="s">
        <v>12</v>
      </c>
    </row>
    <row r="23" spans="1:7" s="7" customFormat="1" x14ac:dyDescent="0.45">
      <c r="A23" s="21"/>
      <c r="B23" s="19"/>
      <c r="C23" s="7" t="s">
        <v>47</v>
      </c>
      <c r="D23" s="7">
        <v>4</v>
      </c>
      <c r="E23" s="7" t="s">
        <v>37</v>
      </c>
      <c r="F23" s="41"/>
    </row>
    <row r="24" spans="1:7" s="7" customFormat="1" x14ac:dyDescent="0.45">
      <c r="A24" s="21"/>
      <c r="B24" s="19"/>
      <c r="C24" s="7" t="s">
        <v>77</v>
      </c>
      <c r="D24" s="7">
        <v>5</v>
      </c>
      <c r="E24" s="7" t="s">
        <v>12</v>
      </c>
      <c r="F24" s="41"/>
    </row>
    <row r="25" spans="1:7" s="7" customFormat="1" x14ac:dyDescent="0.45">
      <c r="A25" s="21"/>
      <c r="B25" s="19">
        <v>0.4</v>
      </c>
      <c r="C25" s="7" t="s">
        <v>58</v>
      </c>
      <c r="D25" s="82">
        <v>0.15</v>
      </c>
      <c r="E25" s="42" t="s">
        <v>15</v>
      </c>
      <c r="F25" s="41"/>
    </row>
    <row r="26" spans="1:7" s="7" customFormat="1" x14ac:dyDescent="0.45">
      <c r="A26" s="21"/>
      <c r="B26" s="19"/>
      <c r="C26" s="7" t="s">
        <v>60</v>
      </c>
      <c r="D26" s="40">
        <v>0.08</v>
      </c>
      <c r="E26" s="42" t="s">
        <v>76</v>
      </c>
    </row>
    <row r="27" spans="1:7" s="7" customFormat="1" x14ac:dyDescent="0.45">
      <c r="A27" s="21"/>
      <c r="B27" s="19"/>
      <c r="C27" s="7" t="s">
        <v>68</v>
      </c>
      <c r="D27" s="43">
        <v>6</v>
      </c>
      <c r="E27" s="7" t="s">
        <v>70</v>
      </c>
    </row>
    <row r="28" spans="1:7" s="7" customFormat="1" x14ac:dyDescent="0.45">
      <c r="A28" s="21"/>
      <c r="B28" s="19"/>
      <c r="C28" s="7" t="s">
        <v>50</v>
      </c>
      <c r="D28" s="40">
        <v>0.05</v>
      </c>
      <c r="E28" s="42" t="s">
        <v>15</v>
      </c>
    </row>
    <row r="29" spans="1:7" s="7" customFormat="1" x14ac:dyDescent="0.45">
      <c r="A29" s="21"/>
      <c r="B29" s="19"/>
      <c r="C29" s="7" t="s">
        <v>89</v>
      </c>
      <c r="D29" s="7">
        <v>15</v>
      </c>
      <c r="E29" s="7" t="s">
        <v>37</v>
      </c>
    </row>
    <row r="30" spans="1:7" s="7" customFormat="1" x14ac:dyDescent="0.45">
      <c r="A30" s="21"/>
      <c r="B30" s="19"/>
      <c r="C30" s="7" t="s">
        <v>46</v>
      </c>
      <c r="D30" s="40">
        <v>0.05</v>
      </c>
      <c r="E30" s="42" t="s">
        <v>15</v>
      </c>
    </row>
    <row r="31" spans="1:7" s="7" customFormat="1" x14ac:dyDescent="0.45">
      <c r="A31" s="21"/>
      <c r="B31" s="19"/>
      <c r="C31" s="27" t="s">
        <v>64</v>
      </c>
      <c r="D31" s="79"/>
      <c r="E31" s="27"/>
      <c r="F31" s="41"/>
    </row>
    <row r="32" spans="1:7" s="7" customFormat="1" x14ac:dyDescent="0.45">
      <c r="A32" s="21"/>
      <c r="B32" s="19"/>
      <c r="C32" s="80" t="s">
        <v>65</v>
      </c>
      <c r="D32" s="80" t="s">
        <v>101</v>
      </c>
      <c r="E32" s="80" t="s">
        <v>21</v>
      </c>
    </row>
    <row r="33" spans="1:6" s="7" customFormat="1" x14ac:dyDescent="0.45">
      <c r="A33" s="21"/>
      <c r="B33" s="19"/>
      <c r="C33" s="80" t="s">
        <v>22</v>
      </c>
      <c r="D33" s="80">
        <v>1</v>
      </c>
      <c r="E33" s="80" t="s">
        <v>23</v>
      </c>
      <c r="F33" s="45"/>
    </row>
    <row r="34" spans="1:6" s="7" customFormat="1" x14ac:dyDescent="0.45">
      <c r="A34" s="21"/>
      <c r="B34" s="19"/>
      <c r="C34" s="80" t="s">
        <v>24</v>
      </c>
      <c r="D34" s="80">
        <v>3</v>
      </c>
      <c r="E34" s="80" t="s">
        <v>23</v>
      </c>
      <c r="F34" s="45"/>
    </row>
    <row r="35" spans="1:6" s="7" customFormat="1" x14ac:dyDescent="0.45">
      <c r="A35" s="21"/>
      <c r="B35" s="19"/>
      <c r="C35" s="80" t="s">
        <v>25</v>
      </c>
      <c r="D35" s="80">
        <v>1</v>
      </c>
      <c r="E35" s="80" t="s">
        <v>23</v>
      </c>
      <c r="F35" s="45"/>
    </row>
    <row r="36" spans="1:6" s="7" customFormat="1" x14ac:dyDescent="0.45">
      <c r="A36" s="21"/>
      <c r="B36" s="19"/>
      <c r="C36" s="80" t="s">
        <v>26</v>
      </c>
      <c r="D36" s="80">
        <v>1</v>
      </c>
      <c r="E36" s="80" t="s">
        <v>23</v>
      </c>
      <c r="F36" s="45"/>
    </row>
    <row r="37" spans="1:6" s="7" customFormat="1" x14ac:dyDescent="0.45">
      <c r="A37" s="21"/>
      <c r="B37" s="19"/>
      <c r="C37" s="80" t="s">
        <v>27</v>
      </c>
      <c r="D37" s="80">
        <v>0.6</v>
      </c>
      <c r="E37" s="80" t="s">
        <v>23</v>
      </c>
      <c r="F37" s="45"/>
    </row>
    <row r="38" spans="1:6" s="7" customFormat="1" x14ac:dyDescent="0.45">
      <c r="A38" s="21"/>
      <c r="B38" s="19"/>
      <c r="C38" s="80" t="s">
        <v>28</v>
      </c>
      <c r="D38" s="80">
        <v>0.4</v>
      </c>
      <c r="E38" s="80" t="s">
        <v>23</v>
      </c>
      <c r="F38" s="45"/>
    </row>
    <row r="39" spans="1:6" s="7" customFormat="1" x14ac:dyDescent="0.45">
      <c r="A39" s="21"/>
      <c r="B39" s="19"/>
      <c r="C39" s="80" t="s">
        <v>29</v>
      </c>
      <c r="D39" s="80">
        <v>1</v>
      </c>
      <c r="E39" s="80" t="s">
        <v>30</v>
      </c>
      <c r="F39" s="45"/>
    </row>
    <row r="40" spans="1:6" s="7" customFormat="1" x14ac:dyDescent="0.45">
      <c r="A40" s="21"/>
      <c r="B40" s="19"/>
      <c r="C40" s="80" t="s">
        <v>31</v>
      </c>
      <c r="D40" s="80">
        <v>1</v>
      </c>
      <c r="E40" s="80" t="s">
        <v>30</v>
      </c>
      <c r="F40" s="45"/>
    </row>
    <row r="41" spans="1:6" s="7" customFormat="1" x14ac:dyDescent="0.45">
      <c r="A41" s="21"/>
      <c r="B41" s="19"/>
      <c r="C41" s="80" t="s">
        <v>32</v>
      </c>
      <c r="D41" s="80">
        <v>1</v>
      </c>
      <c r="E41" s="80" t="s">
        <v>30</v>
      </c>
      <c r="F41" s="45"/>
    </row>
    <row r="42" spans="1:6" s="7" customFormat="1" x14ac:dyDescent="0.45">
      <c r="A42" s="21"/>
      <c r="B42" s="19"/>
      <c r="C42" s="80" t="s">
        <v>33</v>
      </c>
      <c r="D42" s="80">
        <v>0.5</v>
      </c>
      <c r="E42" s="80" t="s">
        <v>34</v>
      </c>
      <c r="F42" s="45"/>
    </row>
    <row r="43" spans="1:6" s="7" customFormat="1" x14ac:dyDescent="0.45">
      <c r="A43" s="21"/>
      <c r="B43" s="19"/>
      <c r="C43" s="80" t="s">
        <v>51</v>
      </c>
      <c r="D43" s="80">
        <v>2</v>
      </c>
      <c r="E43" s="80" t="s">
        <v>34</v>
      </c>
      <c r="F43" s="45"/>
    </row>
    <row r="44" spans="1:6" s="7" customFormat="1" x14ac:dyDescent="0.45">
      <c r="A44" s="21"/>
      <c r="B44" s="19"/>
      <c r="C44" s="81" t="s">
        <v>62</v>
      </c>
      <c r="D44" s="81">
        <f>SUM(D33:D43)</f>
        <v>12.5</v>
      </c>
      <c r="E44" s="81"/>
    </row>
    <row r="45" spans="1:6" s="7" customFormat="1" x14ac:dyDescent="0.45">
      <c r="A45" s="21"/>
      <c r="B45" s="19"/>
      <c r="C45" s="7" t="s">
        <v>48</v>
      </c>
      <c r="D45" s="40">
        <v>0.06</v>
      </c>
      <c r="E45" s="42" t="s">
        <v>15</v>
      </c>
    </row>
    <row r="46" spans="1:6" s="7" customFormat="1" x14ac:dyDescent="0.45">
      <c r="A46" s="21"/>
      <c r="B46" s="19"/>
      <c r="C46" s="7" t="s">
        <v>75</v>
      </c>
      <c r="D46" s="40">
        <v>0.08</v>
      </c>
      <c r="E46" s="42" t="s">
        <v>15</v>
      </c>
    </row>
    <row r="47" spans="1:6" s="7" customFormat="1" x14ac:dyDescent="0.45">
      <c r="A47" s="21"/>
      <c r="B47" s="19"/>
      <c r="D47" s="40"/>
    </row>
    <row r="48" spans="1:6" s="7" customFormat="1" x14ac:dyDescent="0.45">
      <c r="A48" s="21"/>
      <c r="B48" s="19"/>
      <c r="C48" s="37" t="s">
        <v>72</v>
      </c>
      <c r="F48" s="7" t="s">
        <v>97</v>
      </c>
    </row>
    <row r="49" spans="1:6" s="7" customFormat="1" x14ac:dyDescent="0.45">
      <c r="A49" s="21"/>
      <c r="B49" s="19"/>
      <c r="C49" s="47" t="s">
        <v>96</v>
      </c>
      <c r="D49" s="48" t="s">
        <v>23</v>
      </c>
      <c r="E49" s="48" t="s">
        <v>30</v>
      </c>
      <c r="F49" s="48" t="s">
        <v>34</v>
      </c>
    </row>
    <row r="50" spans="1:6" s="7" customFormat="1" x14ac:dyDescent="0.45">
      <c r="A50" s="21"/>
      <c r="B50" s="19"/>
      <c r="C50" s="44" t="str">
        <f t="shared" ref="C50:D54" si="0">C33</f>
        <v>Thuê nhà</v>
      </c>
      <c r="D50" s="44">
        <f t="shared" si="0"/>
        <v>1</v>
      </c>
      <c r="E50" s="49"/>
      <c r="F50" s="49"/>
    </row>
    <row r="51" spans="1:6" s="7" customFormat="1" x14ac:dyDescent="0.45">
      <c r="A51" s="21"/>
      <c r="B51" s="19"/>
      <c r="C51" s="44" t="str">
        <f t="shared" si="0"/>
        <v>Ăn uống</v>
      </c>
      <c r="D51" s="44">
        <f t="shared" si="0"/>
        <v>3</v>
      </c>
      <c r="E51" s="49"/>
      <c r="F51" s="49"/>
    </row>
    <row r="52" spans="1:6" s="7" customFormat="1" x14ac:dyDescent="0.45">
      <c r="A52" s="21"/>
      <c r="B52" s="19"/>
      <c r="C52" s="44" t="str">
        <f t="shared" si="0"/>
        <v>Đi lại</v>
      </c>
      <c r="D52" s="44">
        <f t="shared" si="0"/>
        <v>1</v>
      </c>
      <c r="E52" s="49"/>
      <c r="F52" s="49"/>
    </row>
    <row r="53" spans="1:6" s="7" customFormat="1" x14ac:dyDescent="0.45">
      <c r="A53" s="21"/>
      <c r="B53" s="19"/>
      <c r="C53" s="44" t="str">
        <f t="shared" si="0"/>
        <v>Sức khỏe</v>
      </c>
      <c r="D53" s="44">
        <f t="shared" si="0"/>
        <v>1</v>
      </c>
      <c r="E53" s="49"/>
      <c r="F53" s="49"/>
    </row>
    <row r="54" spans="1:6" s="7" customFormat="1" x14ac:dyDescent="0.45">
      <c r="A54" s="21"/>
      <c r="B54" s="19"/>
      <c r="C54" s="44" t="str">
        <f t="shared" si="0"/>
        <v>Điện, nước</v>
      </c>
      <c r="D54" s="44">
        <f t="shared" si="0"/>
        <v>0.6</v>
      </c>
      <c r="E54" s="49"/>
      <c r="F54" s="49"/>
    </row>
    <row r="55" spans="1:6" s="7" customFormat="1" x14ac:dyDescent="0.45">
      <c r="A55" s="21"/>
      <c r="B55" s="19">
        <v>0.4</v>
      </c>
      <c r="C55" s="44" t="str">
        <f t="shared" ref="C55:C60" si="1">C38</f>
        <v>Internet, thông tin liên lạc</v>
      </c>
      <c r="D55" s="69">
        <v>0.4</v>
      </c>
      <c r="E55" s="68"/>
      <c r="F55" s="49"/>
    </row>
    <row r="56" spans="1:6" s="7" customFormat="1" x14ac:dyDescent="0.45">
      <c r="A56" s="21"/>
      <c r="B56" s="19"/>
      <c r="C56" s="44" t="str">
        <f t="shared" si="1"/>
        <v>Chi phí khác</v>
      </c>
      <c r="D56" s="50"/>
      <c r="E56" s="44">
        <f>D39</f>
        <v>1</v>
      </c>
      <c r="F56" s="49"/>
    </row>
    <row r="57" spans="1:6" s="7" customFormat="1" x14ac:dyDescent="0.45">
      <c r="A57" s="21"/>
      <c r="B57" s="19"/>
      <c r="C57" s="44" t="str">
        <f t="shared" si="1"/>
        <v>Giải trí</v>
      </c>
      <c r="D57" s="49"/>
      <c r="E57" s="44">
        <f>D40</f>
        <v>1</v>
      </c>
      <c r="F57" s="49"/>
    </row>
    <row r="58" spans="1:6" s="7" customFormat="1" x14ac:dyDescent="0.45">
      <c r="A58" s="21"/>
      <c r="B58" s="19"/>
      <c r="C58" s="44" t="str">
        <f t="shared" si="1"/>
        <v>Chi phí giao tiếp</v>
      </c>
      <c r="D58" s="49"/>
      <c r="E58" s="44">
        <f>D41</f>
        <v>1</v>
      </c>
      <c r="F58" s="49"/>
    </row>
    <row r="59" spans="1:6" s="7" customFormat="1" x14ac:dyDescent="0.45">
      <c r="A59" s="21"/>
      <c r="B59" s="19"/>
      <c r="C59" s="44" t="str">
        <f t="shared" si="1"/>
        <v>Mua sắm quần áo</v>
      </c>
      <c r="D59" s="49"/>
      <c r="E59" s="49"/>
      <c r="F59" s="44">
        <f>D42</f>
        <v>0.5</v>
      </c>
    </row>
    <row r="60" spans="1:6" s="7" customFormat="1" x14ac:dyDescent="0.45">
      <c r="A60" s="21"/>
      <c r="B60" s="19"/>
      <c r="C60" s="44" t="str">
        <f t="shared" si="1"/>
        <v xml:space="preserve">Ngân sách du lịch </v>
      </c>
      <c r="D60" s="49"/>
      <c r="E60" s="49"/>
      <c r="F60" s="44">
        <f>D43</f>
        <v>2</v>
      </c>
    </row>
    <row r="61" spans="1:6" s="37" customFormat="1" x14ac:dyDescent="0.45">
      <c r="A61" s="21"/>
      <c r="B61" s="19"/>
      <c r="C61" s="47" t="s">
        <v>40</v>
      </c>
      <c r="D61" s="51">
        <f>SUM(D50:D60)</f>
        <v>7</v>
      </c>
      <c r="E61" s="47">
        <f>SUM(E50:E60)</f>
        <v>3</v>
      </c>
      <c r="F61" s="47">
        <f>SUM(F50:F60)</f>
        <v>2.5</v>
      </c>
    </row>
    <row r="62" spans="1:6" s="24" customFormat="1" x14ac:dyDescent="0.45">
      <c r="A62" s="52"/>
      <c r="B62" s="70">
        <v>0.4</v>
      </c>
      <c r="C62" s="24" t="s">
        <v>61</v>
      </c>
      <c r="D62" s="67">
        <f>PMT(D21,D22*12,-D20)</f>
        <v>9.8448319223784218</v>
      </c>
    </row>
    <row r="63" spans="1:6" s="24" customFormat="1" x14ac:dyDescent="0.45">
      <c r="A63" s="52"/>
      <c r="B63" s="70"/>
      <c r="E63" s="92"/>
    </row>
    <row r="64" spans="1:6" s="7" customFormat="1" x14ac:dyDescent="0.45">
      <c r="A64" s="38"/>
      <c r="B64" s="71"/>
      <c r="C64" s="49" t="s">
        <v>41</v>
      </c>
      <c r="D64" s="49" t="s">
        <v>42</v>
      </c>
      <c r="E64" s="49" t="s">
        <v>43</v>
      </c>
      <c r="F64" s="49" t="s">
        <v>44</v>
      </c>
    </row>
    <row r="65" spans="1:9" s="7" customFormat="1" x14ac:dyDescent="0.45">
      <c r="A65" s="21"/>
      <c r="B65" s="19"/>
      <c r="C65" s="49" t="s">
        <v>74</v>
      </c>
      <c r="D65" s="50">
        <f>D61</f>
        <v>7</v>
      </c>
      <c r="E65" s="50">
        <f>D65+E61</f>
        <v>10</v>
      </c>
      <c r="F65" s="50">
        <f>E65+F61</f>
        <v>12.5</v>
      </c>
    </row>
    <row r="66" spans="1:9" s="7" customFormat="1" x14ac:dyDescent="0.45">
      <c r="A66" s="21"/>
      <c r="B66" s="19">
        <v>0.4</v>
      </c>
      <c r="C66" s="49" t="s">
        <v>73</v>
      </c>
      <c r="D66" s="66">
        <f>D65-$D$62</f>
        <v>-2.8448319223784218</v>
      </c>
      <c r="E66" s="66">
        <f t="shared" ref="E66:F66" si="2">E65-$D$62</f>
        <v>0.15516807762157825</v>
      </c>
      <c r="F66" s="66">
        <f t="shared" si="2"/>
        <v>2.6551680776215782</v>
      </c>
    </row>
    <row r="67" spans="1:9" s="7" customFormat="1" x14ac:dyDescent="0.45">
      <c r="A67" s="53"/>
      <c r="B67" s="72"/>
      <c r="C67" s="53"/>
      <c r="D67" s="53"/>
      <c r="E67" s="53"/>
      <c r="F67" s="53"/>
      <c r="G67" s="53"/>
    </row>
    <row r="68" spans="1:9" s="7" customFormat="1" x14ac:dyDescent="0.45">
      <c r="A68" s="21"/>
      <c r="B68" s="19"/>
      <c r="C68" s="54" t="s">
        <v>117</v>
      </c>
    </row>
    <row r="69" spans="1:9" s="37" customFormat="1" ht="15" x14ac:dyDescent="0.4">
      <c r="A69" s="21"/>
      <c r="B69" s="19"/>
      <c r="C69" s="55" t="s">
        <v>67</v>
      </c>
      <c r="D69" s="55">
        <v>25</v>
      </c>
      <c r="E69" s="55">
        <v>26</v>
      </c>
      <c r="F69" s="55">
        <v>27</v>
      </c>
      <c r="G69" s="55">
        <v>28</v>
      </c>
      <c r="H69" s="55">
        <v>29</v>
      </c>
      <c r="I69" s="55">
        <v>30</v>
      </c>
    </row>
    <row r="70" spans="1:9" s="37" customFormat="1" ht="15" x14ac:dyDescent="0.4">
      <c r="A70" s="21"/>
      <c r="B70" s="19"/>
      <c r="C70" s="55"/>
      <c r="D70" s="55"/>
      <c r="E70" s="55">
        <v>1</v>
      </c>
      <c r="F70" s="55">
        <v>2</v>
      </c>
      <c r="G70" s="55">
        <v>3</v>
      </c>
      <c r="H70" s="55">
        <v>4</v>
      </c>
      <c r="I70" s="55">
        <v>5</v>
      </c>
    </row>
    <row r="71" spans="1:9" s="7" customFormat="1" x14ac:dyDescent="0.45">
      <c r="A71" s="21"/>
      <c r="B71" s="19"/>
      <c r="C71" s="56" t="s">
        <v>53</v>
      </c>
      <c r="D71" s="46"/>
      <c r="E71" s="46"/>
      <c r="F71" s="46"/>
      <c r="G71" s="46"/>
      <c r="H71" s="46"/>
      <c r="I71" s="46"/>
    </row>
    <row r="72" spans="1:9" s="7" customFormat="1" x14ac:dyDescent="0.45">
      <c r="A72" s="21"/>
      <c r="B72" s="19"/>
      <c r="C72" s="46" t="s">
        <v>98</v>
      </c>
      <c r="D72" s="57">
        <f>D29</f>
        <v>15</v>
      </c>
      <c r="E72" s="57">
        <f>D72*(1+$D$30)</f>
        <v>15.75</v>
      </c>
      <c r="F72" s="57">
        <f>E72*(1+$D$30)</f>
        <v>16.537500000000001</v>
      </c>
      <c r="G72" s="57">
        <f>F72*(1+$D$30)</f>
        <v>17.364375000000003</v>
      </c>
      <c r="H72" s="57">
        <f>G72*(1+$D$30)</f>
        <v>18.232593750000003</v>
      </c>
      <c r="I72" s="57">
        <f>H72*(1+$D$30)</f>
        <v>19.144223437500003</v>
      </c>
    </row>
    <row r="73" spans="1:9" s="7" customFormat="1" x14ac:dyDescent="0.45">
      <c r="A73" s="21"/>
      <c r="B73" s="19"/>
      <c r="C73" s="46" t="s">
        <v>95</v>
      </c>
      <c r="D73" s="57"/>
      <c r="E73" s="57">
        <f>D23</f>
        <v>4</v>
      </c>
      <c r="F73" s="57">
        <f>E73*(1+$D$30)</f>
        <v>4.2</v>
      </c>
      <c r="G73" s="57">
        <f>F73*(1+$D$30)</f>
        <v>4.41</v>
      </c>
      <c r="H73" s="57">
        <f>G73*(1+$D$30)</f>
        <v>4.6305000000000005</v>
      </c>
      <c r="I73" s="57">
        <f>H73*(1+$D$30)</f>
        <v>4.8620250000000009</v>
      </c>
    </row>
    <row r="74" spans="1:9" s="7" customFormat="1" x14ac:dyDescent="0.45">
      <c r="A74" s="21"/>
      <c r="B74" s="19"/>
      <c r="C74" s="56" t="s">
        <v>66</v>
      </c>
      <c r="D74" s="57"/>
      <c r="E74" s="57"/>
      <c r="F74" s="57"/>
      <c r="G74" s="57"/>
      <c r="H74" s="57"/>
      <c r="I74" s="57"/>
    </row>
    <row r="75" spans="1:9" s="7" customFormat="1" x14ac:dyDescent="0.45">
      <c r="A75" s="21"/>
      <c r="B75" s="19">
        <v>0.4</v>
      </c>
      <c r="C75" s="46" t="s">
        <v>71</v>
      </c>
      <c r="D75" s="65">
        <f>D65</f>
        <v>7</v>
      </c>
      <c r="E75" s="57">
        <f>D75*(1+$D$45)</f>
        <v>7.42</v>
      </c>
      <c r="F75" s="57">
        <f t="shared" ref="F75:I75" si="3">E75*(1+$D$45)</f>
        <v>7.8652000000000006</v>
      </c>
      <c r="G75" s="57">
        <f t="shared" si="3"/>
        <v>8.3371120000000012</v>
      </c>
      <c r="H75" s="57">
        <f t="shared" si="3"/>
        <v>8.8373387200000018</v>
      </c>
      <c r="I75" s="57">
        <f t="shared" si="3"/>
        <v>9.3675790432000028</v>
      </c>
    </row>
    <row r="76" spans="1:9" s="24" customFormat="1" x14ac:dyDescent="0.45">
      <c r="A76" s="52"/>
      <c r="B76" s="70"/>
      <c r="C76" s="58" t="s">
        <v>52</v>
      </c>
      <c r="D76" s="59"/>
      <c r="E76" s="59">
        <f>D62</f>
        <v>9.8448319223784218</v>
      </c>
      <c r="F76" s="59">
        <f>E76</f>
        <v>9.8448319223784218</v>
      </c>
      <c r="G76" s="59">
        <f t="shared" ref="G76:H76" si="4">F76</f>
        <v>9.8448319223784218</v>
      </c>
      <c r="H76" s="59">
        <f t="shared" si="4"/>
        <v>9.8448319223784218</v>
      </c>
      <c r="I76" s="59"/>
    </row>
    <row r="77" spans="1:9" s="62" customFormat="1" ht="15" x14ac:dyDescent="0.4">
      <c r="A77" s="60"/>
      <c r="B77" s="73"/>
      <c r="C77" s="56" t="s">
        <v>54</v>
      </c>
      <c r="D77" s="61"/>
      <c r="E77" s="61">
        <f>E72+E73-E75-E76</f>
        <v>2.4851680776215783</v>
      </c>
      <c r="F77" s="61">
        <f t="shared" ref="F77:I77" si="5">F72+F73-F75-F76</f>
        <v>3.0274680776215774</v>
      </c>
      <c r="G77" s="61">
        <f t="shared" si="5"/>
        <v>3.5924310776215798</v>
      </c>
      <c r="H77" s="61">
        <f t="shared" si="5"/>
        <v>4.1809231076215809</v>
      </c>
      <c r="I77" s="61">
        <f t="shared" si="5"/>
        <v>14.638669394300003</v>
      </c>
    </row>
    <row r="78" spans="1:9" s="7" customFormat="1" x14ac:dyDescent="0.45">
      <c r="A78" s="21"/>
      <c r="B78" s="19"/>
      <c r="C78" s="46"/>
      <c r="D78" s="57"/>
      <c r="E78" s="57"/>
      <c r="F78" s="57"/>
      <c r="G78" s="57"/>
      <c r="H78" s="57"/>
      <c r="I78" s="57"/>
    </row>
    <row r="79" spans="1:9" s="7" customFormat="1" x14ac:dyDescent="0.45">
      <c r="A79" s="21"/>
      <c r="B79" s="19"/>
      <c r="C79" s="55" t="s">
        <v>79</v>
      </c>
      <c r="D79" s="57"/>
      <c r="E79" s="57"/>
      <c r="F79" s="57"/>
      <c r="G79" s="57"/>
      <c r="H79" s="57"/>
      <c r="I79" s="57"/>
    </row>
    <row r="80" spans="1:9" s="7" customFormat="1" ht="30.75" x14ac:dyDescent="0.45">
      <c r="A80" s="21"/>
      <c r="B80" s="19">
        <v>0.4</v>
      </c>
      <c r="C80" s="63" t="s">
        <v>78</v>
      </c>
      <c r="D80" s="57"/>
      <c r="E80" s="59">
        <f>FV($D$46/12,12,-E77,-D80)</f>
        <v>30.940158716453809</v>
      </c>
      <c r="F80" s="59">
        <f>FV($D$46/12,12,-F77,-E80)</f>
        <v>71.199930228176243</v>
      </c>
      <c r="G80" s="59">
        <f>FV($D$46/12,12,-G77,-F80)</f>
        <v>121.83499047422842</v>
      </c>
      <c r="H80" s="59">
        <f>FV($D$46/12,12,-H77,-G80)</f>
        <v>183.99941798539405</v>
      </c>
      <c r="I80" s="121">
        <f>FV($D$46/12,12,-I77,0)</f>
        <v>182.25035100676368</v>
      </c>
    </row>
    <row r="81" spans="1:10" s="7" customFormat="1" x14ac:dyDescent="0.45">
      <c r="A81" s="21"/>
      <c r="B81" s="19"/>
      <c r="C81" s="46" t="s">
        <v>55</v>
      </c>
      <c r="D81" s="57">
        <f>D19</f>
        <v>270</v>
      </c>
      <c r="E81" s="57">
        <f>D81*(1+$D$26)</f>
        <v>291.60000000000002</v>
      </c>
      <c r="F81" s="57">
        <f>E81*(1+$D$26)</f>
        <v>314.92800000000005</v>
      </c>
      <c r="G81" s="57">
        <f>F81*(1+$D$26)</f>
        <v>340.12224000000009</v>
      </c>
      <c r="H81" s="57">
        <f>G81*(1+$D$26)</f>
        <v>367.3320192000001</v>
      </c>
      <c r="I81" s="57">
        <f>H81*(1+$D$26)</f>
        <v>396.71858073600015</v>
      </c>
    </row>
    <row r="82" spans="1:10" s="7" customFormat="1" x14ac:dyDescent="0.45">
      <c r="A82" s="21"/>
      <c r="B82" s="19">
        <v>0.4</v>
      </c>
      <c r="C82" s="46" t="s">
        <v>49</v>
      </c>
      <c r="D82" s="65">
        <f>D27*F66</f>
        <v>15.931008465729469</v>
      </c>
      <c r="E82" s="57">
        <f>D82*(1+$D$28)</f>
        <v>16.727558889015942</v>
      </c>
      <c r="F82" s="57">
        <f>E82*(1+$D$28)</f>
        <v>17.563936833466741</v>
      </c>
      <c r="G82" s="57">
        <f>F82*(1+$D$28)</f>
        <v>18.442133675140077</v>
      </c>
      <c r="H82" s="57">
        <f>G82*(1+$D$28)</f>
        <v>19.364240358897082</v>
      </c>
      <c r="I82" s="57">
        <f>H82*(1+$D$28)</f>
        <v>20.332452376841935</v>
      </c>
    </row>
    <row r="83" spans="1:10" s="7" customFormat="1" x14ac:dyDescent="0.45">
      <c r="A83" s="21"/>
      <c r="B83" s="19"/>
      <c r="C83" s="55" t="s">
        <v>56</v>
      </c>
      <c r="D83" s="57"/>
      <c r="E83" s="57"/>
      <c r="F83" s="57"/>
      <c r="G83" s="57"/>
      <c r="H83" s="57"/>
      <c r="I83" s="64">
        <f>SUM(I80:I82)</f>
        <v>599.30138411960581</v>
      </c>
    </row>
    <row r="84" spans="1:10" s="7" customFormat="1" x14ac:dyDescent="0.45">
      <c r="A84" s="21"/>
      <c r="B84" s="19"/>
      <c r="D84" s="43"/>
      <c r="E84" s="43"/>
      <c r="F84" s="43"/>
      <c r="G84" s="43"/>
      <c r="H84" s="43"/>
      <c r="I84" s="43"/>
    </row>
    <row r="85" spans="1:10" s="7" customFormat="1" ht="42.4" customHeight="1" x14ac:dyDescent="0.45">
      <c r="A85" s="21" t="s">
        <v>94</v>
      </c>
      <c r="B85" s="19"/>
      <c r="C85" s="148" t="s">
        <v>118</v>
      </c>
      <c r="D85" s="148"/>
      <c r="E85" s="148"/>
      <c r="F85" s="148"/>
      <c r="G85" s="148"/>
      <c r="H85" s="148"/>
      <c r="I85" s="148"/>
    </row>
    <row r="86" spans="1:10" s="7" customFormat="1" x14ac:dyDescent="0.45">
      <c r="B86" s="19">
        <v>0.6</v>
      </c>
      <c r="C86" s="104"/>
      <c r="D86" s="105"/>
      <c r="E86" s="105"/>
      <c r="F86" s="105"/>
      <c r="G86" s="105"/>
      <c r="H86" s="105"/>
      <c r="I86" s="106"/>
    </row>
    <row r="87" spans="1:10" s="7" customFormat="1" x14ac:dyDescent="0.45">
      <c r="A87" s="21"/>
      <c r="B87" s="19">
        <v>1</v>
      </c>
      <c r="C87" s="107"/>
      <c r="D87" s="108"/>
      <c r="E87" s="108"/>
      <c r="F87" s="108"/>
      <c r="G87" s="108"/>
      <c r="H87" s="108"/>
      <c r="I87" s="109"/>
    </row>
    <row r="88" spans="1:10" s="7" customFormat="1" ht="50.25" customHeight="1" x14ac:dyDescent="0.45">
      <c r="A88" s="21"/>
      <c r="B88" s="19"/>
      <c r="C88" s="135"/>
      <c r="D88" s="136"/>
      <c r="E88" s="136"/>
      <c r="F88" s="136"/>
      <c r="G88" s="136"/>
      <c r="H88" s="136"/>
      <c r="I88" s="137"/>
      <c r="J88" s="85"/>
    </row>
    <row r="89" spans="1:10" s="7" customFormat="1" x14ac:dyDescent="0.45">
      <c r="A89" s="21"/>
      <c r="B89" s="19"/>
    </row>
    <row r="90" spans="1:10" s="7" customFormat="1" x14ac:dyDescent="0.45">
      <c r="A90" s="21"/>
      <c r="B90" s="19"/>
    </row>
    <row r="91" spans="1:10" x14ac:dyDescent="0.45">
      <c r="B91" s="19"/>
    </row>
    <row r="92" spans="1:10" s="27" customFormat="1" x14ac:dyDescent="0.45">
      <c r="A92" s="26" t="s">
        <v>90</v>
      </c>
      <c r="B92" s="74">
        <f>SUM(B94:B125)</f>
        <v>3.1999999999999993</v>
      </c>
      <c r="C92" s="89" t="s">
        <v>108</v>
      </c>
      <c r="D92" s="90"/>
      <c r="E92" s="90"/>
      <c r="F92" s="90"/>
      <c r="G92" s="90"/>
      <c r="H92" s="90"/>
      <c r="I92" s="90"/>
    </row>
    <row r="93" spans="1:10" s="27" customFormat="1" x14ac:dyDescent="0.45">
      <c r="A93" s="29" t="s">
        <v>111</v>
      </c>
      <c r="B93" s="74"/>
      <c r="C93" s="89"/>
      <c r="D93" s="90"/>
      <c r="E93" s="90"/>
      <c r="F93" s="90"/>
      <c r="G93" s="90"/>
      <c r="H93" s="90"/>
      <c r="I93" s="90"/>
    </row>
    <row r="94" spans="1:10" s="27" customFormat="1" x14ac:dyDescent="0.45">
      <c r="A94" s="28"/>
      <c r="B94" s="19"/>
      <c r="C94" s="131" t="s">
        <v>106</v>
      </c>
      <c r="D94" s="131"/>
      <c r="E94" s="131"/>
      <c r="F94" s="131"/>
      <c r="G94" s="131"/>
      <c r="H94" s="131"/>
      <c r="I94" s="131"/>
    </row>
    <row r="95" spans="1:10" s="27" customFormat="1" x14ac:dyDescent="0.45">
      <c r="A95" s="29" t="s">
        <v>112</v>
      </c>
      <c r="B95" s="75"/>
      <c r="C95" s="30" t="s">
        <v>80</v>
      </c>
      <c r="D95" s="31" t="s">
        <v>16</v>
      </c>
      <c r="E95" s="30"/>
      <c r="F95" s="30"/>
      <c r="G95" s="30"/>
      <c r="H95" s="30"/>
      <c r="I95" s="30"/>
    </row>
    <row r="96" spans="1:10" s="27" customFormat="1" x14ac:dyDescent="0.45">
      <c r="A96" s="29"/>
      <c r="B96" s="75"/>
      <c r="C96" s="30" t="s">
        <v>103</v>
      </c>
      <c r="D96" s="30"/>
      <c r="E96" s="30"/>
      <c r="F96" s="30"/>
      <c r="G96" s="30"/>
      <c r="H96" s="30"/>
      <c r="I96" s="30"/>
    </row>
    <row r="97" spans="1:9" s="27" customFormat="1" x14ac:dyDescent="0.45">
      <c r="A97" s="29"/>
      <c r="B97" s="75">
        <v>0.2</v>
      </c>
      <c r="C97" s="30" t="s">
        <v>81</v>
      </c>
      <c r="D97" s="96"/>
      <c r="E97" s="26"/>
      <c r="F97" s="30"/>
      <c r="G97" s="30"/>
      <c r="H97" s="30"/>
      <c r="I97" s="30"/>
    </row>
    <row r="98" spans="1:9" s="27" customFormat="1" ht="30.75" x14ac:dyDescent="0.45">
      <c r="A98" s="29"/>
      <c r="B98" s="75">
        <v>0.2</v>
      </c>
      <c r="C98" s="35" t="s">
        <v>102</v>
      </c>
      <c r="D98" s="99"/>
      <c r="E98" s="26"/>
      <c r="F98" s="32"/>
      <c r="G98" s="30"/>
      <c r="H98" s="30"/>
      <c r="I98" s="30"/>
    </row>
    <row r="99" spans="1:9" s="27" customFormat="1" x14ac:dyDescent="0.45">
      <c r="A99" s="29"/>
      <c r="B99" s="75"/>
      <c r="C99" s="30" t="s">
        <v>82</v>
      </c>
      <c r="D99" s="100"/>
      <c r="E99" s="33"/>
      <c r="F99" s="30"/>
      <c r="G99" s="30"/>
      <c r="H99" s="30"/>
      <c r="I99" s="30"/>
    </row>
    <row r="100" spans="1:9" s="27" customFormat="1" x14ac:dyDescent="0.45">
      <c r="A100" s="29"/>
      <c r="B100" s="75"/>
      <c r="C100" s="30" t="s">
        <v>119</v>
      </c>
      <c r="D100" s="30"/>
      <c r="E100" s="30"/>
      <c r="F100" s="30"/>
      <c r="G100" s="30"/>
      <c r="H100" s="30"/>
      <c r="I100" s="30"/>
    </row>
    <row r="101" spans="1:9" s="27" customFormat="1" x14ac:dyDescent="0.45">
      <c r="A101" s="29"/>
      <c r="B101" s="75">
        <v>0.2</v>
      </c>
      <c r="C101" s="30" t="s">
        <v>83</v>
      </c>
      <c r="D101" s="101"/>
      <c r="E101" s="26"/>
      <c r="F101" s="30"/>
      <c r="G101" s="30"/>
      <c r="H101" s="30"/>
      <c r="I101" s="30"/>
    </row>
    <row r="102" spans="1:9" s="27" customFormat="1" x14ac:dyDescent="0.45">
      <c r="A102" s="29"/>
      <c r="B102" s="75">
        <v>0.2</v>
      </c>
      <c r="C102" s="30" t="s">
        <v>84</v>
      </c>
      <c r="D102" s="101"/>
      <c r="E102" s="26"/>
      <c r="F102" s="30"/>
      <c r="G102" s="30"/>
      <c r="H102" s="30"/>
      <c r="I102" s="30"/>
    </row>
    <row r="103" spans="1:9" s="27" customFormat="1" x14ac:dyDescent="0.45">
      <c r="A103" s="29"/>
      <c r="B103" s="75">
        <v>0.2</v>
      </c>
      <c r="C103" s="30" t="s">
        <v>104</v>
      </c>
      <c r="D103" s="102"/>
      <c r="E103" s="26"/>
      <c r="F103" s="30"/>
      <c r="G103" s="30"/>
      <c r="H103" s="30"/>
      <c r="I103" s="30"/>
    </row>
    <row r="104" spans="1:9" s="27" customFormat="1" x14ac:dyDescent="0.45">
      <c r="A104" s="29"/>
      <c r="B104" s="75"/>
      <c r="C104" s="88"/>
      <c r="D104" s="30"/>
      <c r="E104" s="30"/>
      <c r="F104" s="30"/>
      <c r="G104" s="30"/>
      <c r="H104" s="30"/>
      <c r="I104" s="30"/>
    </row>
    <row r="105" spans="1:9" s="27" customFormat="1" x14ac:dyDescent="0.45">
      <c r="A105" s="29" t="s">
        <v>110</v>
      </c>
      <c r="B105" s="75"/>
      <c r="C105" s="91" t="s">
        <v>120</v>
      </c>
      <c r="D105" s="30"/>
      <c r="E105" s="30"/>
      <c r="F105" s="30"/>
      <c r="G105" s="30"/>
      <c r="H105" s="30"/>
      <c r="I105" s="30"/>
    </row>
    <row r="106" spans="1:9" s="27" customFormat="1" x14ac:dyDescent="0.45">
      <c r="B106" s="75"/>
      <c r="C106" s="30" t="s">
        <v>86</v>
      </c>
      <c r="D106" s="31" t="s">
        <v>16</v>
      </c>
      <c r="E106" s="30"/>
      <c r="F106" s="30"/>
      <c r="G106" s="30"/>
      <c r="H106" s="30"/>
      <c r="I106" s="30"/>
    </row>
    <row r="107" spans="1:9" s="27" customFormat="1" x14ac:dyDescent="0.45">
      <c r="A107" s="29"/>
      <c r="B107" s="75">
        <v>0.2</v>
      </c>
      <c r="C107" s="30"/>
      <c r="D107" s="30"/>
      <c r="E107" s="34"/>
      <c r="F107" s="30"/>
      <c r="G107" s="30"/>
      <c r="H107" s="30"/>
      <c r="I107" s="30"/>
    </row>
    <row r="108" spans="1:9" s="27" customFormat="1" ht="46.15" x14ac:dyDescent="0.45">
      <c r="A108" s="29"/>
      <c r="B108" s="75"/>
      <c r="C108" s="35" t="s">
        <v>105</v>
      </c>
      <c r="D108" s="95"/>
      <c r="E108" s="30"/>
      <c r="F108" s="30"/>
      <c r="G108" s="30"/>
      <c r="H108" s="30"/>
      <c r="I108" s="30"/>
    </row>
    <row r="109" spans="1:9" s="27" customFormat="1" x14ac:dyDescent="0.45">
      <c r="A109" s="29"/>
      <c r="B109" s="75"/>
      <c r="C109" s="30" t="s">
        <v>87</v>
      </c>
      <c r="D109" s="96"/>
      <c r="E109" s="30"/>
      <c r="F109" s="30"/>
      <c r="G109" s="30"/>
      <c r="H109" s="30"/>
      <c r="I109" s="30"/>
    </row>
    <row r="110" spans="1:9" s="27" customFormat="1" x14ac:dyDescent="0.45">
      <c r="A110" s="29"/>
      <c r="B110" s="75">
        <v>0.8</v>
      </c>
      <c r="C110" s="30" t="s">
        <v>88</v>
      </c>
      <c r="D110" s="97"/>
      <c r="E110" s="26"/>
      <c r="F110" s="30"/>
      <c r="G110" s="30"/>
      <c r="H110" s="30"/>
      <c r="I110" s="30"/>
    </row>
    <row r="111" spans="1:9" s="27" customFormat="1" x14ac:dyDescent="0.45">
      <c r="A111" s="29"/>
      <c r="B111" s="75"/>
      <c r="C111" s="30" t="s">
        <v>85</v>
      </c>
      <c r="D111" s="98"/>
      <c r="E111" s="30"/>
      <c r="F111" s="30"/>
      <c r="G111" s="30"/>
      <c r="H111" s="30"/>
      <c r="I111" s="30"/>
    </row>
    <row r="112" spans="1:9" s="27" customFormat="1" x14ac:dyDescent="0.45">
      <c r="A112" s="29"/>
      <c r="B112" s="75"/>
      <c r="C112" s="30"/>
      <c r="D112" s="30"/>
      <c r="E112" s="30"/>
      <c r="F112" s="30"/>
      <c r="G112" s="30"/>
      <c r="H112" s="30"/>
      <c r="I112" s="30"/>
    </row>
    <row r="113" spans="1:17" s="27" customFormat="1" x14ac:dyDescent="0.45">
      <c r="A113" s="29" t="s">
        <v>109</v>
      </c>
      <c r="B113" s="70"/>
      <c r="C113" s="89" t="s">
        <v>121</v>
      </c>
      <c r="D113" s="30"/>
      <c r="E113" s="30"/>
      <c r="F113" s="30"/>
      <c r="G113" s="30"/>
      <c r="H113" s="30"/>
      <c r="I113" s="30"/>
    </row>
    <row r="114" spans="1:17" s="27" customFormat="1" x14ac:dyDescent="0.45">
      <c r="B114" s="70"/>
      <c r="C114" s="139"/>
      <c r="D114" s="140"/>
      <c r="E114" s="140"/>
      <c r="F114" s="140"/>
      <c r="G114" s="140"/>
      <c r="H114" s="140"/>
      <c r="I114" s="141"/>
    </row>
    <row r="115" spans="1:17" s="27" customFormat="1" x14ac:dyDescent="0.45">
      <c r="A115" s="29"/>
      <c r="B115" s="70"/>
      <c r="C115" s="142"/>
      <c r="D115" s="143"/>
      <c r="E115" s="143"/>
      <c r="F115" s="143"/>
      <c r="G115" s="143"/>
      <c r="H115" s="143"/>
      <c r="I115" s="144"/>
    </row>
    <row r="116" spans="1:17" s="27" customFormat="1" x14ac:dyDescent="0.45">
      <c r="A116" s="29"/>
      <c r="B116" s="70">
        <v>0.3</v>
      </c>
      <c r="C116" s="142"/>
      <c r="D116" s="143"/>
      <c r="E116" s="143"/>
      <c r="F116" s="143"/>
      <c r="G116" s="143"/>
      <c r="H116" s="143"/>
      <c r="I116" s="144"/>
    </row>
    <row r="117" spans="1:17" s="27" customFormat="1" x14ac:dyDescent="0.45">
      <c r="A117" s="29"/>
      <c r="B117" s="70"/>
      <c r="C117" s="142"/>
      <c r="D117" s="143"/>
      <c r="E117" s="143"/>
      <c r="F117" s="143"/>
      <c r="G117" s="143"/>
      <c r="H117" s="143"/>
      <c r="I117" s="144"/>
    </row>
    <row r="118" spans="1:17" s="27" customFormat="1" x14ac:dyDescent="0.45">
      <c r="A118" s="29"/>
      <c r="B118" s="70"/>
      <c r="C118" s="142"/>
      <c r="D118" s="143"/>
      <c r="E118" s="143"/>
      <c r="F118" s="143"/>
      <c r="G118" s="143"/>
      <c r="H118" s="143"/>
      <c r="I118" s="144"/>
    </row>
    <row r="119" spans="1:17" s="27" customFormat="1" x14ac:dyDescent="0.45">
      <c r="A119" s="29"/>
      <c r="B119" s="70">
        <v>0.3</v>
      </c>
      <c r="C119" s="142"/>
      <c r="D119" s="143"/>
      <c r="E119" s="143"/>
      <c r="F119" s="143"/>
      <c r="G119" s="143"/>
      <c r="H119" s="143"/>
      <c r="I119" s="144"/>
    </row>
    <row r="120" spans="1:17" s="27" customFormat="1" x14ac:dyDescent="0.45">
      <c r="A120" s="29"/>
      <c r="B120" s="70"/>
      <c r="C120" s="142"/>
      <c r="D120" s="143"/>
      <c r="E120" s="143"/>
      <c r="F120" s="143"/>
      <c r="G120" s="143"/>
      <c r="H120" s="143"/>
      <c r="I120" s="144"/>
    </row>
    <row r="121" spans="1:17" s="27" customFormat="1" x14ac:dyDescent="0.45">
      <c r="A121" s="29"/>
      <c r="B121" s="70">
        <v>0.3</v>
      </c>
      <c r="C121" s="142"/>
      <c r="D121" s="143"/>
      <c r="E121" s="143"/>
      <c r="F121" s="143"/>
      <c r="G121" s="143"/>
      <c r="H121" s="143"/>
      <c r="I121" s="144"/>
    </row>
    <row r="122" spans="1:17" s="27" customFormat="1" x14ac:dyDescent="0.45">
      <c r="A122" s="29"/>
      <c r="B122" s="70"/>
      <c r="C122" s="142"/>
      <c r="D122" s="143"/>
      <c r="E122" s="143"/>
      <c r="F122" s="143"/>
      <c r="G122" s="143"/>
      <c r="H122" s="143"/>
      <c r="I122" s="144"/>
    </row>
    <row r="123" spans="1:17" s="27" customFormat="1" x14ac:dyDescent="0.45">
      <c r="A123" s="29"/>
      <c r="B123" s="70">
        <v>0.3</v>
      </c>
      <c r="C123" s="142"/>
      <c r="D123" s="143"/>
      <c r="E123" s="143"/>
      <c r="F123" s="143"/>
      <c r="G123" s="143"/>
      <c r="H123" s="143"/>
      <c r="I123" s="144"/>
    </row>
    <row r="124" spans="1:17" s="27" customFormat="1" x14ac:dyDescent="0.45">
      <c r="A124" s="28"/>
      <c r="B124" s="70"/>
      <c r="C124" s="145"/>
      <c r="D124" s="146"/>
      <c r="E124" s="146"/>
      <c r="F124" s="146"/>
      <c r="G124" s="146"/>
      <c r="H124" s="146"/>
      <c r="I124" s="147"/>
    </row>
    <row r="125" spans="1:17" x14ac:dyDescent="0.45">
      <c r="B125" s="70"/>
    </row>
    <row r="126" spans="1:17" s="4" customFormat="1" ht="16.5" customHeight="1" x14ac:dyDescent="0.45">
      <c r="A126" s="1" t="s">
        <v>91</v>
      </c>
      <c r="B126" s="70">
        <f>SUM(B127:B137)</f>
        <v>2.4</v>
      </c>
      <c r="C126" s="138" t="s">
        <v>124</v>
      </c>
      <c r="D126" s="138"/>
      <c r="E126" s="138"/>
      <c r="F126" s="138"/>
      <c r="G126" s="138"/>
      <c r="H126" s="138"/>
      <c r="I126" s="138"/>
      <c r="J126" s="84"/>
      <c r="K126" s="134"/>
      <c r="L126" s="134"/>
      <c r="M126" s="134"/>
      <c r="N126" s="134"/>
      <c r="O126" s="134"/>
      <c r="P126" s="134"/>
      <c r="Q126" s="134"/>
    </row>
    <row r="127" spans="1:17" x14ac:dyDescent="0.45">
      <c r="A127" s="93" t="s">
        <v>113</v>
      </c>
      <c r="B127" s="70"/>
      <c r="C127" s="90" t="s">
        <v>122</v>
      </c>
    </row>
    <row r="128" spans="1:17" s="7" customFormat="1" ht="30" customHeight="1" x14ac:dyDescent="0.45">
      <c r="B128" s="70">
        <v>0.6</v>
      </c>
      <c r="C128" s="127"/>
      <c r="D128" s="128"/>
      <c r="E128" s="128"/>
      <c r="F128" s="128"/>
      <c r="G128" s="128"/>
      <c r="H128" s="128"/>
      <c r="I128" s="129"/>
      <c r="J128" s="83"/>
      <c r="K128" s="83"/>
      <c r="L128" s="83"/>
      <c r="M128" s="83"/>
      <c r="N128" s="83"/>
      <c r="O128" s="83"/>
      <c r="P128" s="83"/>
      <c r="Q128" s="83"/>
    </row>
    <row r="129" spans="1:17" s="7" customFormat="1" ht="16.5" x14ac:dyDescent="0.45">
      <c r="A129" s="93"/>
      <c r="B129" s="70">
        <v>0.6</v>
      </c>
      <c r="C129" s="125"/>
      <c r="D129" s="126"/>
      <c r="E129" s="116"/>
      <c r="F129" s="116"/>
      <c r="G129" s="116"/>
      <c r="H129" s="119"/>
      <c r="I129" s="120"/>
      <c r="J129" s="23"/>
      <c r="K129" s="23"/>
      <c r="L129" s="23"/>
      <c r="M129" s="23"/>
      <c r="N129" s="23"/>
      <c r="O129" s="23"/>
      <c r="P129" s="23"/>
      <c r="Q129" s="23"/>
    </row>
    <row r="130" spans="1:17" s="7" customFormat="1" ht="16.5" x14ac:dyDescent="0.45">
      <c r="A130" s="93"/>
      <c r="B130" s="70"/>
      <c r="C130" s="23"/>
      <c r="D130" s="23"/>
      <c r="E130" s="23"/>
      <c r="F130" s="23"/>
      <c r="G130" s="23"/>
      <c r="H130" s="23"/>
      <c r="I130" s="23"/>
      <c r="J130" s="23"/>
      <c r="K130" s="23"/>
      <c r="L130" s="23"/>
      <c r="M130" s="23"/>
      <c r="N130" s="23"/>
      <c r="O130" s="23"/>
      <c r="P130" s="23"/>
      <c r="Q130" s="23"/>
    </row>
    <row r="131" spans="1:17" s="7" customFormat="1" ht="16.5" x14ac:dyDescent="0.45">
      <c r="A131" s="94" t="s">
        <v>92</v>
      </c>
      <c r="B131" s="70"/>
      <c r="C131" s="86" t="s">
        <v>123</v>
      </c>
      <c r="D131" s="23"/>
      <c r="E131" s="23"/>
      <c r="F131" s="23"/>
      <c r="G131" s="23"/>
      <c r="H131" s="23"/>
      <c r="I131" s="23"/>
      <c r="J131" s="23"/>
      <c r="K131" s="23"/>
      <c r="L131" s="23"/>
      <c r="M131" s="23"/>
      <c r="N131" s="23"/>
      <c r="O131" s="23"/>
      <c r="P131" s="23"/>
      <c r="Q131" s="23"/>
    </row>
    <row r="132" spans="1:17" s="7" customFormat="1" ht="57" customHeight="1" x14ac:dyDescent="0.45">
      <c r="B132" s="110">
        <v>0.6</v>
      </c>
      <c r="C132" s="127"/>
      <c r="D132" s="128"/>
      <c r="E132" s="128"/>
      <c r="F132" s="128"/>
      <c r="G132" s="128"/>
      <c r="H132" s="128"/>
      <c r="I132" s="129"/>
      <c r="J132" s="130"/>
      <c r="K132" s="130"/>
      <c r="L132" s="130"/>
      <c r="M132" s="130"/>
      <c r="N132" s="130"/>
      <c r="O132" s="130"/>
      <c r="P132" s="130"/>
      <c r="Q132" s="22"/>
    </row>
    <row r="133" spans="1:17" s="7" customFormat="1" ht="16.5" x14ac:dyDescent="0.45">
      <c r="A133" s="93"/>
      <c r="B133" s="70"/>
      <c r="C133" s="111"/>
      <c r="D133" s="112"/>
      <c r="E133" s="112"/>
      <c r="F133" s="112"/>
      <c r="G133" s="112"/>
      <c r="H133" s="112"/>
      <c r="I133" s="113"/>
      <c r="J133" s="23"/>
      <c r="K133" s="23"/>
      <c r="L133" s="23"/>
      <c r="M133" s="23"/>
      <c r="N133" s="23"/>
      <c r="O133" s="23"/>
      <c r="P133" s="23"/>
      <c r="Q133" s="23"/>
    </row>
    <row r="134" spans="1:17" s="7" customFormat="1" ht="16.5" x14ac:dyDescent="0.45">
      <c r="A134" s="93"/>
      <c r="B134" s="70"/>
      <c r="C134" s="111"/>
      <c r="D134" s="112"/>
      <c r="E134" s="114"/>
      <c r="F134" s="112"/>
      <c r="G134" s="112"/>
      <c r="H134" s="112"/>
      <c r="I134" s="113"/>
      <c r="J134" s="23"/>
      <c r="K134" s="23"/>
      <c r="L134" s="23"/>
      <c r="M134" s="23"/>
      <c r="N134" s="23"/>
      <c r="O134" s="23"/>
      <c r="P134" s="23"/>
      <c r="Q134" s="23"/>
    </row>
    <row r="135" spans="1:17" s="7" customFormat="1" ht="16.5" x14ac:dyDescent="0.45">
      <c r="A135" s="24"/>
      <c r="B135" s="70"/>
      <c r="C135" s="111"/>
      <c r="D135" s="112"/>
      <c r="E135" s="114"/>
      <c r="F135" s="112"/>
      <c r="G135" s="112"/>
      <c r="H135" s="112"/>
      <c r="I135" s="113"/>
      <c r="J135" s="23"/>
      <c r="K135" s="23"/>
      <c r="L135" s="23"/>
      <c r="M135" s="23"/>
      <c r="N135" s="23"/>
      <c r="O135" s="23"/>
      <c r="P135" s="23"/>
      <c r="Q135" s="23"/>
    </row>
    <row r="136" spans="1:17" s="7" customFormat="1" ht="16.5" x14ac:dyDescent="0.45">
      <c r="A136" s="24"/>
      <c r="B136" s="70"/>
      <c r="C136" s="111"/>
      <c r="D136" s="112"/>
      <c r="E136" s="114"/>
      <c r="F136" s="112"/>
      <c r="G136" s="112"/>
      <c r="H136" s="112"/>
      <c r="I136" s="113"/>
      <c r="J136" s="23"/>
      <c r="K136" s="23"/>
      <c r="L136" s="23"/>
      <c r="M136" s="23"/>
      <c r="N136" s="23"/>
      <c r="O136" s="23"/>
      <c r="P136" s="23"/>
      <c r="Q136" s="23"/>
    </row>
    <row r="137" spans="1:17" s="7" customFormat="1" ht="16.5" x14ac:dyDescent="0.45">
      <c r="A137" s="24"/>
      <c r="B137" s="70">
        <v>0.6</v>
      </c>
      <c r="C137" s="115"/>
      <c r="D137" s="116"/>
      <c r="E137" s="117"/>
      <c r="F137" s="116"/>
      <c r="G137" s="116"/>
      <c r="H137" s="116"/>
      <c r="I137" s="118"/>
      <c r="J137" s="23"/>
      <c r="K137" s="23"/>
      <c r="L137" s="23"/>
      <c r="M137" s="23"/>
      <c r="N137" s="23"/>
      <c r="O137" s="23"/>
      <c r="P137" s="23"/>
      <c r="Q137" s="23"/>
    </row>
    <row r="138" spans="1:17" s="7" customFormat="1" x14ac:dyDescent="0.45">
      <c r="A138" s="21"/>
      <c r="B138" s="21"/>
    </row>
    <row r="139" spans="1:17" s="7" customFormat="1" x14ac:dyDescent="0.45">
      <c r="A139" s="25"/>
      <c r="B139" s="25"/>
    </row>
    <row r="140" spans="1:17" x14ac:dyDescent="0.45">
      <c r="A140" s="20"/>
      <c r="B140" s="20"/>
    </row>
    <row r="141" spans="1:17" x14ac:dyDescent="0.45">
      <c r="A141" s="20"/>
      <c r="B141" s="20"/>
    </row>
    <row r="142" spans="1:17" x14ac:dyDescent="0.45">
      <c r="A142" s="20"/>
      <c r="B142" s="20"/>
    </row>
    <row r="143" spans="1:17" x14ac:dyDescent="0.45">
      <c r="A143" s="20"/>
      <c r="B143" s="20"/>
    </row>
    <row r="144" spans="1:17" x14ac:dyDescent="0.45">
      <c r="A144" s="20"/>
      <c r="B144" s="20"/>
    </row>
    <row r="145" spans="1:2" x14ac:dyDescent="0.45">
      <c r="A145" s="20"/>
      <c r="B145" s="20"/>
    </row>
    <row r="146" spans="1:2" x14ac:dyDescent="0.45">
      <c r="A146" s="20"/>
      <c r="B146" s="20"/>
    </row>
    <row r="147" spans="1:2" x14ac:dyDescent="0.45">
      <c r="A147" s="20"/>
      <c r="B147" s="20"/>
    </row>
  </sheetData>
  <mergeCells count="19">
    <mergeCell ref="C129:D129"/>
    <mergeCell ref="C132:I132"/>
    <mergeCell ref="J132:P132"/>
    <mergeCell ref="C94:I94"/>
    <mergeCell ref="A10:A13"/>
    <mergeCell ref="C10:H10"/>
    <mergeCell ref="K126:Q126"/>
    <mergeCell ref="C88:I88"/>
    <mergeCell ref="C126:I126"/>
    <mergeCell ref="C114:I124"/>
    <mergeCell ref="C128:I128"/>
    <mergeCell ref="C15:H15"/>
    <mergeCell ref="C85:I85"/>
    <mergeCell ref="A4:C4"/>
    <mergeCell ref="A1:C1"/>
    <mergeCell ref="A2:C2"/>
    <mergeCell ref="E2:G2"/>
    <mergeCell ref="E3:G3"/>
    <mergeCell ref="A3:D3"/>
  </mergeCells>
  <pageMargins left="0.7" right="0.7" top="0.75" bottom="0.75" header="0.3" footer="0.3"/>
  <pageSetup paperSize="9" scale="30" orientation="portrait" r:id="rId1"/>
  <drawing r:id="rId2"/>
</worksheet>
</file>

<file path=docMetadata/LabelInfo.xml><?xml version="1.0" encoding="utf-8"?>
<clbl:labelList xmlns:clbl="http://schemas.microsoft.com/office/2020/mipLabelMetadata">
  <clbl:label id="{3011a54b-0a5d-4929-bf02-a00787877c6a}" enabled="0" method="" siteId="{3011a54b-0a5d-4929-bf02-a00787877c6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Bai Lam SV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cattien lenguyen</dc:creator>
  <cp:lastModifiedBy>Hoàng Hoa Sơn Trà - Khoa Tài chính - Ngân hàng</cp:lastModifiedBy>
  <cp:lastPrinted>2024-05-02T07:07:04Z</cp:lastPrinted>
  <dcterms:created xsi:type="dcterms:W3CDTF">2021-08-24T03:24:32Z</dcterms:created>
  <dcterms:modified xsi:type="dcterms:W3CDTF">2024-05-08T02:36:29Z</dcterms:modified>
</cp:coreProperties>
</file>